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Cristina\Desktop\criss\licitaciones\conv. 20\"/>
    </mc:Choice>
  </mc:AlternateContent>
  <bookViews>
    <workbookView xWindow="0" yWindow="0" windowWidth="20490" windowHeight="7155" activeTab="2"/>
  </bookViews>
  <sheets>
    <sheet name="VERIFICACION JURIDICA" sheetId="46" r:id="rId1"/>
    <sheet name="VERIFICACION FINANCIERA" sheetId="47" r:id="rId2"/>
    <sheet name="VERIFICACION TECNICA" sheetId="34" r:id="rId3"/>
    <sheet name="VTE" sheetId="33" r:id="rId4"/>
    <sheet name="PROPUESTA ECONOMICA" sheetId="32" state="hidden" r:id="rId5"/>
  </sheets>
  <externalReferences>
    <externalReference r:id="rId6"/>
    <externalReference r:id="rId7"/>
    <externalReference r:id="rId8"/>
    <externalReference r:id="rId9"/>
    <externalReference r:id="rId10"/>
  </externalReferences>
  <definedNames>
    <definedName name="_Toc212325127" localSheetId="1">'VERIFICACION FINANCIERA'!#REF!</definedName>
    <definedName name="_Toc212325127" localSheetId="0">'VERIFICACION JURIDICA'!#REF!</definedName>
    <definedName name="_Toc212325127" localSheetId="2">'VERIFICACION TECNICA'!#REF!</definedName>
    <definedName name="_xlnm.Print_Area" localSheetId="0">'VERIFICACION JURIDICA'!$A$1:$F$35</definedName>
    <definedName name="_xlnm.Print_Area" localSheetId="2">'VERIFICACION TECNICA'!$A$1:$F$31</definedName>
    <definedName name="ELECTRICA" localSheetId="0">'[1]3.PRESUP. ELECTRICO'!$A$4:$G$212</definedName>
    <definedName name="ELECTRICA">'[2]3.PRESUP. ELECTRICO'!$A$4:$G$212</definedName>
    <definedName name="Export" localSheetId="1" hidden="1">{"'Hoja1'!$A$1:$I$70"}</definedName>
    <definedName name="Export" localSheetId="0" hidden="1">{"'Hoja1'!$A$1:$I$70"}</definedName>
    <definedName name="Export" hidden="1">{"'Hoja1'!$A$1:$I$70"}</definedName>
    <definedName name="formula" localSheetId="1">'[3]VERIFICACION TECNICA'!$A$34:$B$36</definedName>
    <definedName name="formula">'VERIFICACION TECNICA'!#REF!</definedName>
    <definedName name="HTML_CodePage" hidden="1">1252</definedName>
    <definedName name="HTML_Control" localSheetId="1" hidden="1">{"'Hoja1'!$A$1:$I$70"}</definedName>
    <definedName name="HTML_Control" localSheetId="0"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 localSheetId="0">'[4]Planes Validar'!$B$2:$B$7</definedName>
    <definedName name="PROGRAMA">'[5]Planes Validar'!$B$2:$B$7</definedName>
    <definedName name="SELECCION" localSheetId="0">[4]Soluciones!$B$7</definedName>
    <definedName name="SELECCION">[5]Soluciones!$B$7</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D10" i="33" l="1"/>
  <c r="K11" i="33" l="1"/>
  <c r="K25" i="33" l="1"/>
  <c r="K10" i="33" s="1"/>
  <c r="K37" i="33"/>
  <c r="G25" i="33"/>
  <c r="G37" i="33"/>
  <c r="H37" i="33" s="1"/>
  <c r="L28" i="32"/>
  <c r="I26" i="32"/>
  <c r="K6" i="33" l="1"/>
  <c r="G10" i="33"/>
  <c r="G6" i="33"/>
  <c r="L25" i="33"/>
  <c r="F14" i="34"/>
  <c r="E14" i="34" s="1"/>
  <c r="H25" i="33"/>
  <c r="L37" i="33"/>
  <c r="K13" i="33" l="1"/>
  <c r="D14" i="34"/>
  <c r="C14" i="34" s="1"/>
  <c r="C13" i="34" s="1"/>
  <c r="G13" i="33"/>
</calcChain>
</file>

<file path=xl/sharedStrings.xml><?xml version="1.0" encoding="utf-8"?>
<sst xmlns="http://schemas.openxmlformats.org/spreadsheetml/2006/main" count="337" uniqueCount="179">
  <si>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</si>
  <si>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</si>
  <si>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</si>
  <si>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</si>
  <si>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</si>
  <si>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</si>
  <si>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</si>
  <si>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</si>
  <si>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</si>
  <si>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</si>
  <si>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</si>
  <si>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</si>
  <si>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</si>
  <si>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</si>
  <si>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</si>
  <si>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</si>
  <si>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</si>
  <si>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</si>
  <si>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</si>
  <si>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</si>
  <si>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</si>
  <si>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</si>
  <si>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</si>
  <si>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</si>
  <si>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</si>
  <si>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</si>
  <si>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</si>
  <si>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</si>
  <si>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</si>
  <si>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</si>
  <si>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</si>
  <si>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</si>
  <si>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</si>
  <si>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</si>
  <si>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</si>
  <si>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</si>
  <si>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</si>
  <si>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</si>
  <si>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</si>
  <si>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</si>
  <si>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</si>
  <si>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</si>
  <si>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</si>
  <si>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</si>
  <si>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</si>
  <si>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</si>
  <si>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</si>
  <si>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</si>
  <si>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</si>
  <si>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</si>
  <si>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</si>
  <si>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</si>
  <si>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</si>
  <si>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</si>
  <si>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</si>
  <si>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</si>
  <si>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</si>
  <si>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</si>
  <si>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</si>
  <si>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</si>
  <si>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</si>
  <si>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</si>
  <si>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</si>
  <si>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</si>
  <si>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</si>
  <si>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</si>
  <si>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</si>
  <si>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</si>
  <si>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</si>
  <si>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</si>
  <si>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</si>
  <si>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</si>
  <si>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</si>
  <si>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</si>
  <si>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</si>
  <si>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</si>
  <si>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</si>
  <si>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</si>
  <si>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</si>
  <si>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</si>
  <si>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</si>
  <si>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</si>
  <si>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</si>
  <si>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</si>
  <si>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</si>
  <si>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</si>
  <si>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</si>
  <si>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</si>
  <si>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</si>
  <si>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</si>
  <si>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</si>
  <si>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</si>
  <si>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</si>
  <si>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</si>
  <si>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</si>
  <si>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</si>
  <si>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</si>
  <si>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</si>
  <si>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</si>
  <si>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</si>
  <si>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</si>
  <si>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</si>
  <si>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</si>
  <si>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</si>
  <si>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</si>
  <si>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</si>
  <si>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</si>
  <si>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</si>
  <si>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</si>
  <si>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</si>
  <si>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</si>
  <si>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NO</t>
  </si>
  <si>
    <t>SI</t>
  </si>
  <si>
    <t>N/A</t>
  </si>
  <si>
    <t>CONCEPTO</t>
  </si>
  <si>
    <t>NO HABIL</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</si>
  <si>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</si>
  <si>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</si>
  <si>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</si>
  <si>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</si>
  <si>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</si>
  <si>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</si>
  <si>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</si>
  <si>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</si>
  <si>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</si>
  <si>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xml:space="preserve">INFORME DE EVALUACIÓN DE OFERTAS </t>
  </si>
  <si>
    <t>OBSERVACION</t>
  </si>
  <si>
    <t>REQUISITOS DE CAPACIDAD JURIDICA</t>
  </si>
  <si>
    <t>CARTA DE PRESENTACIÓN</t>
  </si>
  <si>
    <t>GARANTÍA DE SERIEDAD DE LA PROPUESTA</t>
  </si>
  <si>
    <t>AUTORIZACIÓN PARA PRESENTAR LA OFERTA</t>
  </si>
  <si>
    <t>MATRIZ DE RIESGOS</t>
  </si>
  <si>
    <r>
      <t xml:space="preserve">CERTIFICADO DE INSCRIPCIÓN EN EL REGISTRO ÚNICO DE PROPONENTES, CON FECHA DE EXPEDICIÓN NO MAYOR A 1 MES. </t>
    </r>
    <r>
      <rPr>
        <b/>
        <sz val="12"/>
        <rFont val="Arial Narrow"/>
        <family val="2"/>
      </rPr>
      <t xml:space="preserve"> </t>
    </r>
  </si>
  <si>
    <t>CERTIFICACIÓN DEL PAGO DE PARAFISCALES Y APORTES AL SISTEMA DE SEGURIDAD SOCIAL.</t>
  </si>
  <si>
    <t>COMPROMISO DE TRANSPARENCIA ANEXO J</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</si>
  <si>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</si>
  <si>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</si>
  <si>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</si>
  <si>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</si>
  <si>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</si>
  <si>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WALTER VELASCO S.A.S.</t>
  </si>
  <si>
    <t xml:space="preserve">ANALYTICA S.A.S. </t>
  </si>
  <si>
    <t>EL CONTRATO No.1 ESTA REGISTRADO CON EL CODIGO UNSPSC 401048
EL CONTRATO No.2 NO ESTA REGISTRADO EN ALGUNO DE LOS CODIGOS UNSPSC REQUERIDOS EN EL PRESENTE PROCESO</t>
  </si>
  <si>
    <t>LICITACION No. 023-2017</t>
  </si>
  <si>
    <t>% PARTICIPACION (40%)</t>
  </si>
  <si>
    <t>NO ESTA REGISTRADO EN ALGUNO DE LOS CODIGOS UNSPSC REQUERIDOS</t>
  </si>
  <si>
    <t>UNSPSC
401048</t>
  </si>
  <si>
    <t>En caso de estructura plural, el oferente que aporte más del 40% de la experiencia específica relacionada con el criterio de VTE ($48.965.362), debe tener por lo menos una participación del 40%.</t>
  </si>
  <si>
    <t xml:space="preserve">EXPERIENCIA ESPECIFICA
MÁXIMO dos (02) contratos, donde se pueda verificar que el objeto esté relacionado con el de la presente convocatoria pública, y cuya sumatoria del valor total ejecutado sea igual o superior al presupuesto oficial.
Cada contrato que el proponente aporte como experiencia específica debe estar inscrito en el registro único de proponentes – RUP en al menos uno de los dos códigos UNSPSC exigidos en el numeral 2.1 literal (d) del presente pliego de condiciones. 401015 - 411048
El oferente deberá diligenciar el Anexo G: EXPERIENCIA ESPECIFICA DEL PROPONENTE que se publicará en el presente proceso, este documento deberá presentarse en físico debidamente firmado </t>
  </si>
  <si>
    <t>EL CONTRATO No.1 ESTA REGISTRADO CON EL CODIGO UNSPSC 401048
EL CONTRATO No.2 ESTA REGISTRADO CON EL CODIGO UNSPSC 401048
CONTRATO No.2: NO APORTA ACTA DE LIQUIDACION O ACTA DE RECIBO FINAL O CERTIFICACION
PRESENTA ANEXO G: EXPERIENCIA ESPECIFICA CON FIRMA ESCANEADA DEL OFERENTE</t>
  </si>
  <si>
    <t>VALOR TOTAL EJECUTADO 
PO = $ 122.413.404</t>
  </si>
  <si>
    <t>2.3.</t>
  </si>
  <si>
    <t>2.3.1.</t>
  </si>
  <si>
    <t>2.3.2.</t>
  </si>
  <si>
    <t>LICITACIÓN PÚBLICA N° 023-2017</t>
  </si>
  <si>
    <t>OBJETO: SUMINISTRO, INSTALACION Y PUESTA EN FUNCIONAMIENTO DE EQUIPOS PARA LABORATORIOS DE QUIMICA, BIOLOGIA Y SALA DE PREPARACIÓN DE REACTIVOS DEL CAMPUS CARVAJAL DE LA UNIVERSIDAD DEL CAUCA EN SANTANDER DE QUILICHAO.</t>
  </si>
  <si>
    <t xml:space="preserve">VERIFICACIÓN REQUISITOS JURIDICOS HABILITANTES - PROPONENTES </t>
  </si>
  <si>
    <t>OBJETO:SUMINISTRO, INSTALACION Y PUESTA EN FUNCIONAMIENTO DE EQUIPOS PARA LABORATORIOS DE QUIMICA, BIOLOGIA Y SALA DE PREPARACIÓN DE REACTIVOS DEL CAMPUS CARVAJAL DE LA UNIVERSIDAD DEL CAUCA EN SANTANDER DE QUILICHAO</t>
  </si>
  <si>
    <t xml:space="preserve">N.A. </t>
  </si>
  <si>
    <t>EXISTENCIA Y CAPACIDAD LEGAL</t>
  </si>
  <si>
    <t>CERTIFICADO SOBRE ANTECEDENTES DE PESONSABILIDAD FISCAL</t>
  </si>
  <si>
    <t>-Terminada la Audiencia el oferente subsana el paz y salvo universitario.</t>
  </si>
  <si>
    <t>UNIVERSIDAD DEL CAUCA - VICERRECTORIA ADMINISTRATIVA</t>
  </si>
  <si>
    <t xml:space="preserve">COMITÉ FINANCIERO ASESOR </t>
  </si>
  <si>
    <t xml:space="preserve">VERIFICACIÓN REQUISITOS FINANCIEROS - PROPONENTES </t>
  </si>
  <si>
    <t>REQUISITOS DE CAPACIDAD FINANCIERA</t>
  </si>
  <si>
    <t>NINGUNA</t>
  </si>
  <si>
    <t>NIVEL DE ENDEUDAMIENTO &lt;= 60%</t>
  </si>
  <si>
    <t>HABIL</t>
  </si>
  <si>
    <t>JOSE REYMIR OJEDA OJEDA</t>
  </si>
  <si>
    <t>OBJETO: SUMINISTRO, INSTALACION Y PUESTA EN FUNCIONAMIENTO DE EQUIPOS PARA LABORATORIOS DE QUIMICA, BIOLOGIA Y SALA DE PREPARACIÓN DE REACTIVOS DEL CAMPUS CARVAJAL DE LA UNIVERSIDAD DEL CAUCA EN SANTANDER DE QUILICHAO</t>
  </si>
  <si>
    <t>CAPITAL DE TRABAJO &gt;= 100%PO
PO = $ 122.413.404</t>
  </si>
  <si>
    <t>ÍNDICE DE LIQUIDEZ &gt;= 1,5</t>
  </si>
  <si>
    <t>RAZÓN DE COBERTURA DE INTERESES &gt;= 2 ó INDEFINIDO</t>
  </si>
  <si>
    <t>RENTABILIDAD SOBRE PATRIMONIO &gt; 0.1</t>
  </si>
  <si>
    <t>RENTABILIDAD SOBRE ACTIVOS &gt; 0.05</t>
  </si>
  <si>
    <t>UNSPSC
401048
NO APORTA ACTA DE RECIBO O ACTA DE LIQUIDACION O CERTIFICACION DEL CONTRATO</t>
  </si>
  <si>
    <t xml:space="preserve"> SUBSANA </t>
  </si>
  <si>
    <t xml:space="preserve">NO HABIL/SUBSANAR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</si>
</sst>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_-&quot;$&quot;* #,##0_-;\-&quot;$&quot;* #,##0_-;_-&quot;$&quot;* &quot;-&quot;_-;_-@_-"/>
    <numFmt numFmtId="165" formatCode="_-&quot;$&quot;* #,##0.00_-;\-&quot;$&quot;* #,##0.00_-;_-&quot;$&quot;* &quot;-&quot;??_-;_-@_-"/>
    <numFmt numFmtId="166" formatCode="&quot;$&quot;\ #,##0_);[Red]\(&quot;$&quot;\ #,##0\)"/>
    <numFmt numFmtId="167" formatCode="_ * #,##0_ ;_ * \-#,##0_ ;_ * &quot;-&quot;??_ ;_ @_ "/>
    <numFmt numFmtId="168" formatCode="_ &quot;$&quot;\ * #,##0_ ;_ &quot;$&quot;\ * \-#,##0_ ;_ &quot;$&quot;\ * &quot;-&quot;_ ;_ @_ "/>
    <numFmt numFmtId="169" formatCode="&quot;$&quot;\ #,##0"/>
    <numFmt numFmtId="170" formatCode="_ &quot;$&quot;\ * #,##0.00_ ;_ &quot;$&quot;\ * \-#,##0.00_ ;_ &quot;$&quot;\ * &quot;-&quot;??_ ;_ @_ "/>
    <numFmt numFmtId="171" formatCode="_ * #,##0.00_ ;_ * \-#,##0.00_ ;_ * &quot;-&quot;??_ ;_ @_ "/>
    <numFmt numFmtId="172" formatCode="_-* #,##0\ _€_-;\-* #,##0\ _€_-;_-* &quot;-&quot;??\ _€_-;_-@_-"/>
    <numFmt numFmtId="173" formatCode="_-* #,##0_-;\-* #,##0_-;_-* &quot;-&quot;??_-;_-@_-"/>
  </numFmts>
  <fonts count="2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ont>
    <font>
      <sz val="12"/>
      <name val="Calibri"/>
      <family val="2"/>
    </font>
    <font>
      <b/>
      <sz val="10"/>
      <color rgb="FFFF0000"/>
      <name val="Arial Narrow"/>
      <family val="2"/>
    </font>
    <font>
      <sz val="10"/>
      <color rgb="FFFF0000"/>
      <name val="Arial Narrow"/>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39997558519241921"/>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117">
    <xf numFmtId="0" fontId="0" fillId="0" borderId="0"/>
    <xf numFmtId="43"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8"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0"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1" fontId="2" fillId="0" borderId="0" applyFont="0" applyFill="0" applyBorder="0" applyAlignment="0" applyProtection="0"/>
    <xf numFmtId="0" fontId="22" fillId="0" borderId="0"/>
    <xf numFmtId="0" fontId="2" fillId="0" borderId="0"/>
    <xf numFmtId="0" fontId="24" fillId="0" borderId="0"/>
  </cellStyleXfs>
  <cellXfs count="217">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69" fontId="8" fillId="0" borderId="1" xfId="0" applyNumberFormat="1" applyFont="1" applyFill="1" applyBorder="1" applyAlignment="1">
      <alignment vertical="center"/>
    </xf>
    <xf numFmtId="169"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69"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69"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69"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69"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69"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69"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69"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69"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7" fontId="0" fillId="0" borderId="0" xfId="1" applyNumberFormat="1" applyFont="1" applyBorder="1" applyAlignment="1">
      <alignment horizontal="center"/>
    </xf>
    <xf numFmtId="167" fontId="16" fillId="0" borderId="0" xfId="1" applyNumberFormat="1" applyFont="1" applyFill="1" applyBorder="1" applyAlignment="1">
      <alignment horizontal="center"/>
    </xf>
    <xf numFmtId="167" fontId="2" fillId="0" borderId="0" xfId="1" applyNumberFormat="1" applyFont="1" applyBorder="1" applyAlignment="1">
      <alignment horizontal="center" vertical="center" wrapText="1"/>
    </xf>
    <xf numFmtId="167"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9" fillId="0" borderId="1" xfId="112" applyFont="1" applyFill="1" applyBorder="1" applyAlignment="1">
      <alignment horizontal="center" vertical="center"/>
    </xf>
    <xf numFmtId="0" fontId="19" fillId="0" borderId="1" xfId="112" applyFont="1" applyFill="1" applyBorder="1" applyAlignment="1">
      <alignment horizontal="center" vertical="center" wrapText="1"/>
    </xf>
    <xf numFmtId="0" fontId="19" fillId="0" borderId="4" xfId="112" applyFont="1" applyFill="1" applyBorder="1" applyAlignment="1">
      <alignment horizontal="center" vertical="center"/>
    </xf>
    <xf numFmtId="0" fontId="19" fillId="5" borderId="1" xfId="112" applyFont="1" applyFill="1" applyBorder="1" applyAlignment="1">
      <alignment horizontal="justify" vertical="center"/>
    </xf>
    <xf numFmtId="0" fontId="19" fillId="5" borderId="1" xfId="112" applyFont="1" applyFill="1" applyBorder="1" applyAlignment="1">
      <alignment horizontal="center" vertical="center" wrapText="1"/>
    </xf>
    <xf numFmtId="0" fontId="19" fillId="0" borderId="17" xfId="112" applyFont="1" applyFill="1" applyBorder="1" applyAlignment="1">
      <alignment horizontal="center" vertical="center"/>
    </xf>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0" fontId="18" fillId="0" borderId="18" xfId="112" applyFont="1" applyFill="1" applyBorder="1" applyAlignment="1">
      <alignment horizontal="center" vertical="center" wrapText="1"/>
    </xf>
    <xf numFmtId="0" fontId="20" fillId="0" borderId="18" xfId="112" applyFont="1" applyFill="1" applyBorder="1" applyAlignment="1">
      <alignment vertical="center"/>
    </xf>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2" fontId="0" fillId="0" borderId="1" xfId="1" applyNumberFormat="1" applyFont="1" applyBorder="1"/>
    <xf numFmtId="3" fontId="0" fillId="0" borderId="18" xfId="0" applyNumberFormat="1" applyBorder="1"/>
    <xf numFmtId="9" fontId="15" fillId="0" borderId="16" xfId="97" applyFont="1" applyFill="1" applyBorder="1"/>
    <xf numFmtId="0" fontId="16" fillId="6" borderId="18" xfId="112" applyFont="1" applyFill="1" applyBorder="1" applyAlignment="1">
      <alignment horizontal="justify" vertical="center" wrapText="1"/>
    </xf>
    <xf numFmtId="0" fontId="6" fillId="0" borderId="0" xfId="112" applyFont="1" applyFill="1" applyBorder="1" applyAlignment="1">
      <alignment vertical="center" wrapText="1"/>
    </xf>
    <xf numFmtId="0" fontId="18" fillId="0" borderId="1" xfId="112" applyFont="1" applyFill="1" applyBorder="1" applyAlignment="1">
      <alignment horizontal="center" vertical="center" wrapText="1"/>
    </xf>
    <xf numFmtId="168" fontId="18" fillId="0" borderId="1" xfId="113" applyNumberFormat="1" applyFont="1" applyFill="1" applyBorder="1" applyAlignment="1">
      <alignment horizontal="center" vertical="center" wrapText="1"/>
    </xf>
    <xf numFmtId="168" fontId="18" fillId="0" borderId="1" xfId="113" applyNumberFormat="1" applyFont="1" applyFill="1" applyBorder="1" applyAlignment="1">
      <alignment vertical="center" wrapText="1"/>
    </xf>
    <xf numFmtId="0" fontId="18" fillId="0" borderId="18" xfId="0" applyFont="1" applyFill="1" applyBorder="1" applyAlignment="1">
      <alignment horizontal="center" vertical="center"/>
    </xf>
    <xf numFmtId="0" fontId="16" fillId="6" borderId="1" xfId="112" applyFont="1" applyFill="1" applyBorder="1" applyAlignment="1">
      <alignment horizontal="left" vertical="center" wrapText="1"/>
    </xf>
    <xf numFmtId="0" fontId="16" fillId="6" borderId="18" xfId="0" applyFont="1" applyFill="1" applyBorder="1" applyAlignment="1">
      <alignment horizontal="justify" vertical="center" wrapText="1"/>
    </xf>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6" applyFont="1" applyFill="1" applyAlignment="1">
      <alignment vertical="center"/>
    </xf>
    <xf numFmtId="0" fontId="17" fillId="0" borderId="0" xfId="116" applyFont="1" applyFill="1" applyAlignment="1">
      <alignment vertical="center"/>
    </xf>
    <xf numFmtId="0" fontId="6" fillId="0" borderId="0" xfId="116" applyFont="1" applyFill="1" applyBorder="1" applyAlignment="1">
      <alignment vertical="center"/>
    </xf>
    <xf numFmtId="0" fontId="6" fillId="2" borderId="21" xfId="116" applyFont="1" applyFill="1" applyBorder="1" applyAlignment="1">
      <alignment horizontal="center" vertical="center" wrapText="1"/>
    </xf>
    <xf numFmtId="0" fontId="17" fillId="0" borderId="0" xfId="116" applyFont="1" applyFill="1"/>
    <xf numFmtId="0" fontId="18" fillId="0" borderId="21" xfId="116" applyFont="1" applyFill="1" applyBorder="1" applyAlignment="1">
      <alignment horizontal="center" vertical="center"/>
    </xf>
    <xf numFmtId="0" fontId="18" fillId="0" borderId="21" xfId="116" applyFont="1" applyFill="1" applyBorder="1" applyAlignment="1">
      <alignment horizontal="center" vertical="center" wrapText="1"/>
    </xf>
    <xf numFmtId="0" fontId="19" fillId="0" borderId="19" xfId="116" applyFont="1" applyFill="1" applyBorder="1" applyAlignment="1">
      <alignment horizontal="center" vertical="center"/>
    </xf>
    <xf numFmtId="0" fontId="20" fillId="0" borderId="21" xfId="116" applyFont="1" applyFill="1" applyBorder="1" applyAlignment="1">
      <alignment horizontal="center" vertical="center"/>
    </xf>
    <xf numFmtId="0" fontId="16" fillId="6" borderId="11" xfId="116" applyFont="1" applyFill="1" applyBorder="1" applyAlignment="1">
      <alignment horizontal="justify" vertical="center"/>
    </xf>
    <xf numFmtId="0" fontId="20" fillId="0" borderId="11" xfId="116" applyFont="1" applyFill="1" applyBorder="1" applyAlignment="1">
      <alignment horizontal="center" vertical="center"/>
    </xf>
    <xf numFmtId="0" fontId="16" fillId="6" borderId="21" xfId="116" applyFont="1" applyFill="1" applyBorder="1" applyAlignment="1">
      <alignment horizontal="justify" vertical="center"/>
    </xf>
    <xf numFmtId="0" fontId="25" fillId="0" borderId="0" xfId="116" applyFont="1" applyAlignment="1">
      <alignment horizontal="justify" vertical="center"/>
    </xf>
    <xf numFmtId="0" fontId="17" fillId="0" borderId="0" xfId="116" applyFont="1" applyBorder="1" applyAlignment="1">
      <alignment horizontal="justify" vertical="justify"/>
    </xf>
    <xf numFmtId="0" fontId="18" fillId="0" borderId="0" xfId="116" applyFont="1" applyFill="1" applyAlignment="1">
      <alignment horizontal="center" vertical="center"/>
    </xf>
    <xf numFmtId="0" fontId="17" fillId="0" borderId="0" xfId="116" applyFont="1" applyFill="1" applyAlignment="1">
      <alignment horizontal="center" vertical="center"/>
    </xf>
    <xf numFmtId="0" fontId="18" fillId="0" borderId="0" xfId="116" applyFont="1" applyFill="1" applyAlignment="1">
      <alignment horizontal="justify" vertical="justify"/>
    </xf>
    <xf numFmtId="0" fontId="18" fillId="0" borderId="0" xfId="116" applyFont="1" applyFill="1" applyAlignment="1">
      <alignment vertical="center"/>
    </xf>
    <xf numFmtId="0" fontId="19" fillId="0" borderId="0" xfId="116" applyFont="1" applyFill="1" applyAlignment="1">
      <alignment horizontal="justify" vertical="justify"/>
    </xf>
    <xf numFmtId="0" fontId="17" fillId="0" borderId="0" xfId="116" applyFont="1" applyFill="1" applyAlignment="1">
      <alignment horizontal="justify" vertical="justify"/>
    </xf>
    <xf numFmtId="0" fontId="18" fillId="0" borderId="0" xfId="116" applyFont="1" applyFill="1" applyBorder="1" applyAlignment="1">
      <alignment horizontal="left" vertical="top"/>
    </xf>
    <xf numFmtId="0" fontId="16" fillId="0" borderId="0" xfId="116" applyFont="1" applyFill="1"/>
    <xf numFmtId="0" fontId="18" fillId="0" borderId="0" xfId="116" applyFont="1" applyFill="1"/>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6"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8"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7" fillId="0" borderId="0" xfId="112" applyFont="1" applyFill="1" applyAlignment="1">
      <alignment horizontal="left" vertical="center"/>
    </xf>
    <xf numFmtId="0" fontId="23" fillId="0" borderId="21" xfId="116" applyFont="1" applyFill="1" applyBorder="1" applyAlignment="1">
      <alignment horizontal="center" vertical="center" wrapText="1"/>
    </xf>
    <xf numFmtId="0" fontId="23" fillId="7" borderId="22" xfId="116" applyFont="1" applyFill="1" applyBorder="1" applyAlignment="1">
      <alignment horizontal="left" vertical="center" wrapText="1"/>
    </xf>
    <xf numFmtId="0" fontId="23" fillId="7" borderId="20" xfId="116" applyFont="1" applyFill="1" applyBorder="1" applyAlignment="1">
      <alignment horizontal="left" vertical="center" wrapText="1"/>
    </xf>
    <xf numFmtId="0" fontId="20" fillId="0" borderId="21" xfId="116" applyFont="1" applyFill="1" applyBorder="1" applyAlignment="1">
      <alignment horizontal="center" vertical="center"/>
    </xf>
    <xf numFmtId="0" fontId="18" fillId="0" borderId="5" xfId="116" applyFont="1" applyFill="1" applyBorder="1" applyAlignment="1">
      <alignment horizontal="center" vertical="center"/>
    </xf>
    <xf numFmtId="0" fontId="18" fillId="0" borderId="6" xfId="116" applyFont="1" applyFill="1" applyBorder="1" applyAlignment="1">
      <alignment horizontal="center" vertical="center"/>
    </xf>
    <xf numFmtId="0" fontId="18" fillId="8" borderId="5" xfId="116" applyFont="1" applyFill="1" applyBorder="1" applyAlignment="1">
      <alignment horizontal="center" vertical="center"/>
    </xf>
    <xf numFmtId="0" fontId="18" fillId="8" borderId="7" xfId="116" applyFont="1" applyFill="1" applyBorder="1" applyAlignment="1">
      <alignment horizontal="center" vertical="center"/>
    </xf>
    <xf numFmtId="0" fontId="19" fillId="0" borderId="19" xfId="116" applyFont="1" applyFill="1" applyBorder="1" applyAlignment="1">
      <alignment horizontal="center" vertical="center"/>
    </xf>
    <xf numFmtId="0" fontId="19" fillId="0" borderId="17" xfId="116" applyFont="1" applyFill="1" applyBorder="1" applyAlignment="1">
      <alignment horizontal="center" vertical="center"/>
    </xf>
    <xf numFmtId="0" fontId="19" fillId="0" borderId="11" xfId="116" applyFont="1" applyFill="1" applyBorder="1" applyAlignment="1">
      <alignment horizontal="center" vertical="center"/>
    </xf>
    <xf numFmtId="0" fontId="18" fillId="0" borderId="19" xfId="116" applyFont="1" applyFill="1" applyBorder="1" applyAlignment="1">
      <alignment horizontal="center" vertical="center"/>
    </xf>
    <xf numFmtId="0" fontId="18" fillId="0" borderId="11" xfId="116" applyFont="1" applyFill="1" applyBorder="1" applyAlignment="1">
      <alignment horizontal="center" vertical="center"/>
    </xf>
    <xf numFmtId="0" fontId="18" fillId="0" borderId="21" xfId="116" applyFont="1" applyFill="1" applyBorder="1" applyAlignment="1">
      <alignment horizontal="center" vertical="justify"/>
    </xf>
    <xf numFmtId="0" fontId="6" fillId="0" borderId="21" xfId="116" applyFont="1" applyFill="1" applyBorder="1" applyAlignment="1">
      <alignment horizontal="center" vertical="center"/>
    </xf>
    <xf numFmtId="0" fontId="6" fillId="0" borderId="22" xfId="116" applyFont="1" applyFill="1" applyBorder="1" applyAlignment="1">
      <alignment horizontal="center" vertical="center"/>
    </xf>
    <xf numFmtId="0" fontId="6" fillId="0" borderId="20" xfId="116" applyFont="1" applyFill="1" applyBorder="1" applyAlignment="1">
      <alignment horizontal="center" vertical="center"/>
    </xf>
    <xf numFmtId="0" fontId="6" fillId="0" borderId="22" xfId="116" applyFont="1" applyFill="1" applyBorder="1" applyAlignment="1">
      <alignment horizontal="center" vertical="center" wrapText="1"/>
    </xf>
    <xf numFmtId="0" fontId="6" fillId="0" borderId="20" xfId="116" applyFont="1" applyFill="1" applyBorder="1" applyAlignment="1">
      <alignment horizontal="center" vertical="center" wrapText="1"/>
    </xf>
    <xf numFmtId="0" fontId="12" fillId="0" borderId="0" xfId="112" applyFont="1" applyFill="1" applyBorder="1" applyAlignment="1">
      <alignment vertical="center" wrapText="1"/>
    </xf>
    <xf numFmtId="0" fontId="18" fillId="0" borderId="21" xfId="112" applyFont="1" applyFill="1" applyBorder="1" applyAlignment="1">
      <alignment horizontal="center" vertical="justify"/>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23" fillId="0" borderId="21" xfId="112" applyFont="1" applyFill="1" applyBorder="1" applyAlignment="1">
      <alignment horizontal="center" vertical="center" wrapText="1"/>
    </xf>
    <xf numFmtId="0" fontId="18" fillId="2" borderId="5" xfId="112" applyFont="1" applyFill="1" applyBorder="1" applyAlignment="1">
      <alignment horizontal="center" vertical="center"/>
    </xf>
    <xf numFmtId="0" fontId="18" fillId="2" borderId="7" xfId="112" applyFont="1" applyFill="1" applyBorder="1" applyAlignment="1">
      <alignment horizontal="center" vertical="center"/>
    </xf>
    <xf numFmtId="0" fontId="18" fillId="0" borderId="7" xfId="112" applyFont="1" applyFill="1" applyBorder="1" applyAlignment="1">
      <alignment horizontal="center" vertical="center"/>
    </xf>
    <xf numFmtId="0" fontId="19" fillId="4" borderId="1"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4"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7" fillId="4" borderId="1" xfId="112" applyFont="1" applyFill="1" applyBorder="1" applyAlignment="1">
      <alignment horizontal="center" vertical="justify"/>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3" fontId="0" fillId="0" borderId="18" xfId="1" applyNumberFormat="1" applyFont="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7">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25">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01%20VICERRECTORIA\02%20MOBILIARIO%20HUMANAS\PLIEGOS%20DEFINITIVOS\EVALUACION%20TECNICA%20-%20FINANCIERA%20-%20JURIDICA%20LP%20No.%2024-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JURIDICA"/>
      <sheetName val="VERIFICACION FINANCIERA"/>
      <sheetName val="VERIFICACION TECNICA"/>
      <sheetName val="VTE"/>
      <sheetName val="500M2"/>
      <sheetName val="CALIFICACION PERSONAL"/>
      <sheetName val="CORREC. ARITM."/>
      <sheetName val="PROPUESTA ECONOMICA"/>
    </sheetNames>
    <sheetDataSet>
      <sheetData sheetId="0" refreshError="1"/>
      <sheetData sheetId="1"/>
      <sheetData sheetId="2">
        <row r="34">
          <cell r="A34">
            <v>1</v>
          </cell>
          <cell r="B34">
            <v>352063789.5</v>
          </cell>
        </row>
        <row r="35">
          <cell r="A35">
            <v>2</v>
          </cell>
          <cell r="B35">
            <v>352598051.25</v>
          </cell>
        </row>
        <row r="36">
          <cell r="A36">
            <v>3</v>
          </cell>
          <cell r="B36">
            <v>352577727.66168231</v>
          </cell>
        </row>
      </sheetData>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46"/>
  <sheetViews>
    <sheetView view="pageBreakPreview" topLeftCell="A10" zoomScale="50" zoomScaleNormal="80" zoomScaleSheetLayoutView="50" zoomScalePageLayoutView="70" workbookViewId="0">
      <selection activeCell="C26" sqref="C26"/>
    </sheetView>
  </sheetViews>
  <sheetFormatPr baseColWidth="10" defaultColWidth="11.42578125" defaultRowHeight="12.75" x14ac:dyDescent="0.2"/>
  <cols>
    <col min="1" max="1" width="10" style="140" customWidth="1"/>
    <col min="2" max="2" width="69.140625" style="144" customWidth="1"/>
    <col min="3" max="3" width="46.85546875" style="143" customWidth="1"/>
    <col min="4" max="4" width="56.28515625" style="143" customWidth="1"/>
    <col min="5" max="5" width="51.140625" style="143" customWidth="1"/>
    <col min="6" max="6" width="46.85546875" style="143" customWidth="1"/>
    <col min="7" max="7" width="15.7109375" style="129" customWidth="1"/>
    <col min="8" max="16384" width="11.42578125" style="129"/>
  </cols>
  <sheetData>
    <row r="1" spans="1:6" s="126" customFormat="1" ht="33" customHeight="1" x14ac:dyDescent="0.25">
      <c r="A1" s="125"/>
      <c r="B1" s="125"/>
      <c r="C1" s="182" t="s">
        <v>104</v>
      </c>
      <c r="D1" s="182"/>
      <c r="E1" s="182"/>
      <c r="F1" s="182"/>
    </row>
    <row r="2" spans="1:6" s="126" customFormat="1" ht="33" customHeight="1" x14ac:dyDescent="0.25">
      <c r="A2" s="125"/>
      <c r="B2" s="125"/>
      <c r="C2" s="183" t="s">
        <v>125</v>
      </c>
      <c r="D2" s="184"/>
      <c r="E2" s="184"/>
      <c r="F2" s="184"/>
    </row>
    <row r="3" spans="1:6" s="126" customFormat="1" ht="33" customHeight="1" x14ac:dyDescent="0.25">
      <c r="A3" s="125"/>
      <c r="B3" s="125"/>
      <c r="C3" s="182" t="s">
        <v>154</v>
      </c>
      <c r="D3" s="182"/>
      <c r="E3" s="182"/>
      <c r="F3" s="182"/>
    </row>
    <row r="4" spans="1:6" s="126" customFormat="1" ht="33" customHeight="1" x14ac:dyDescent="0.25">
      <c r="A4" s="125"/>
      <c r="B4" s="125"/>
      <c r="C4" s="182" t="s">
        <v>156</v>
      </c>
      <c r="D4" s="182"/>
      <c r="E4" s="182"/>
      <c r="F4" s="182"/>
    </row>
    <row r="5" spans="1:6" s="126" customFormat="1" ht="68.25" customHeight="1" x14ac:dyDescent="0.25">
      <c r="A5" s="127"/>
      <c r="B5" s="128"/>
      <c r="C5" s="185" t="s">
        <v>157</v>
      </c>
      <c r="D5" s="186"/>
      <c r="E5" s="186"/>
      <c r="F5" s="186"/>
    </row>
    <row r="6" spans="1:6" ht="25.5" customHeight="1" x14ac:dyDescent="0.2">
      <c r="A6" s="176" t="s">
        <v>0</v>
      </c>
      <c r="B6" s="179" t="s">
        <v>106</v>
      </c>
      <c r="C6" s="181">
        <v>1</v>
      </c>
      <c r="D6" s="181"/>
      <c r="E6" s="181">
        <v>2</v>
      </c>
      <c r="F6" s="181"/>
    </row>
    <row r="7" spans="1:6" ht="52.5" customHeight="1" x14ac:dyDescent="0.2">
      <c r="A7" s="177"/>
      <c r="B7" s="180"/>
      <c r="C7" s="168" t="s">
        <v>140</v>
      </c>
      <c r="D7" s="168"/>
      <c r="E7" s="168" t="s">
        <v>141</v>
      </c>
      <c r="F7" s="168"/>
    </row>
    <row r="8" spans="1:6" ht="64.5" customHeight="1" x14ac:dyDescent="0.2">
      <c r="A8" s="178"/>
      <c r="B8" s="130" t="s">
        <v>107</v>
      </c>
      <c r="C8" s="130" t="s">
        <v>108</v>
      </c>
      <c r="D8" s="131" t="s">
        <v>126</v>
      </c>
      <c r="E8" s="130" t="s">
        <v>108</v>
      </c>
      <c r="F8" s="131" t="s">
        <v>126</v>
      </c>
    </row>
    <row r="9" spans="1:6" ht="45" customHeight="1" x14ac:dyDescent="0.2">
      <c r="A9" s="132"/>
      <c r="B9" s="169" t="s">
        <v>127</v>
      </c>
      <c r="C9" s="170"/>
      <c r="D9" s="170"/>
      <c r="E9" s="170"/>
      <c r="F9" s="170"/>
    </row>
    <row r="10" spans="1:6" ht="60" customHeight="1" x14ac:dyDescent="0.2">
      <c r="A10" s="133">
        <v>1</v>
      </c>
      <c r="B10" s="134" t="s">
        <v>128</v>
      </c>
      <c r="C10" s="131" t="s">
        <v>112</v>
      </c>
      <c r="D10" s="131"/>
      <c r="E10" s="131" t="s">
        <v>112</v>
      </c>
      <c r="F10" s="131"/>
    </row>
    <row r="11" spans="1:6" ht="60" customHeight="1" x14ac:dyDescent="0.2">
      <c r="A11" s="135">
        <v>3</v>
      </c>
      <c r="B11" s="136" t="s">
        <v>130</v>
      </c>
      <c r="C11" s="131" t="s">
        <v>158</v>
      </c>
      <c r="D11" s="131"/>
      <c r="E11" s="131" t="s">
        <v>158</v>
      </c>
      <c r="F11" s="131"/>
    </row>
    <row r="12" spans="1:6" ht="60" customHeight="1" x14ac:dyDescent="0.2">
      <c r="A12" s="133">
        <v>4</v>
      </c>
      <c r="B12" s="136" t="s">
        <v>159</v>
      </c>
      <c r="C12" s="131" t="s">
        <v>112</v>
      </c>
      <c r="D12" s="131"/>
      <c r="E12" s="131" t="s">
        <v>112</v>
      </c>
      <c r="F12" s="131"/>
    </row>
    <row r="13" spans="1:6" ht="60" customHeight="1" x14ac:dyDescent="0.2">
      <c r="A13" s="133">
        <v>3</v>
      </c>
      <c r="B13" s="136" t="s">
        <v>131</v>
      </c>
      <c r="C13" s="131" t="s">
        <v>112</v>
      </c>
      <c r="D13" s="131" t="s">
        <v>177</v>
      </c>
      <c r="E13" s="131" t="s">
        <v>112</v>
      </c>
      <c r="F13" s="131" t="s">
        <v>177</v>
      </c>
    </row>
    <row r="14" spans="1:6" ht="123.75" customHeight="1" x14ac:dyDescent="0.2">
      <c r="A14" s="133">
        <v>4</v>
      </c>
      <c r="B14" s="136" t="s">
        <v>132</v>
      </c>
      <c r="C14" s="131" t="s">
        <v>112</v>
      </c>
      <c r="D14" s="131"/>
      <c r="E14" s="131" t="s">
        <v>112</v>
      </c>
      <c r="F14" s="131"/>
    </row>
    <row r="15" spans="1:6" ht="112.5" customHeight="1" x14ac:dyDescent="0.2">
      <c r="A15" s="133"/>
      <c r="B15" s="136" t="s">
        <v>129</v>
      </c>
      <c r="C15" s="131" t="s">
        <v>112</v>
      </c>
      <c r="D15" s="131" t="s">
        <v>177</v>
      </c>
      <c r="E15" s="131" t="s">
        <v>112</v>
      </c>
      <c r="F15" s="131" t="s">
        <v>177</v>
      </c>
    </row>
    <row r="16" spans="1:6" ht="60" customHeight="1" x14ac:dyDescent="0.2">
      <c r="A16" s="133">
        <v>5</v>
      </c>
      <c r="B16" s="136" t="s">
        <v>133</v>
      </c>
      <c r="C16" s="131" t="s">
        <v>112</v>
      </c>
      <c r="D16" s="131"/>
      <c r="E16" s="131" t="s">
        <v>112</v>
      </c>
      <c r="F16" s="131"/>
    </row>
    <row r="17" spans="1:6" ht="60" customHeight="1" x14ac:dyDescent="0.2">
      <c r="A17" s="171">
        <v>6</v>
      </c>
      <c r="B17" s="136" t="s">
        <v>134</v>
      </c>
      <c r="C17" s="131" t="s">
        <v>112</v>
      </c>
      <c r="D17" s="131" t="s">
        <v>177</v>
      </c>
      <c r="E17" s="131" t="s">
        <v>112</v>
      </c>
      <c r="F17" s="131"/>
    </row>
    <row r="18" spans="1:6" ht="60" customHeight="1" x14ac:dyDescent="0.2">
      <c r="A18" s="171"/>
      <c r="B18" s="136" t="s">
        <v>160</v>
      </c>
      <c r="C18" s="131"/>
      <c r="D18" s="131"/>
      <c r="E18" s="131"/>
      <c r="F18" s="131"/>
    </row>
    <row r="19" spans="1:6" ht="60" customHeight="1" x14ac:dyDescent="0.2">
      <c r="A19" s="133">
        <v>7</v>
      </c>
      <c r="B19" s="136" t="s">
        <v>135</v>
      </c>
      <c r="C19" s="131"/>
      <c r="D19" s="131"/>
      <c r="E19" s="131"/>
      <c r="F19" s="131"/>
    </row>
    <row r="20" spans="1:6" ht="60" customHeight="1" x14ac:dyDescent="0.2">
      <c r="A20" s="133">
        <v>8</v>
      </c>
      <c r="B20" s="136" t="s">
        <v>136</v>
      </c>
      <c r="C20" s="131"/>
      <c r="D20" s="131"/>
      <c r="E20" s="131"/>
      <c r="F20" s="131"/>
    </row>
    <row r="21" spans="1:6" ht="60" customHeight="1" x14ac:dyDescent="0.2">
      <c r="A21" s="133">
        <v>9</v>
      </c>
      <c r="B21" s="136" t="s">
        <v>137</v>
      </c>
      <c r="C21" s="131" t="s">
        <v>112</v>
      </c>
      <c r="D21" s="131"/>
      <c r="E21" s="131" t="s">
        <v>112</v>
      </c>
      <c r="F21" s="131"/>
    </row>
    <row r="22" spans="1:6" ht="60" customHeight="1" x14ac:dyDescent="0.2">
      <c r="A22" s="171">
        <v>10</v>
      </c>
      <c r="B22" s="136" t="s">
        <v>138</v>
      </c>
      <c r="C22" s="131" t="s">
        <v>112</v>
      </c>
      <c r="D22" s="137" t="s">
        <v>161</v>
      </c>
      <c r="E22" s="131" t="s">
        <v>112</v>
      </c>
      <c r="F22" s="137" t="s">
        <v>161</v>
      </c>
    </row>
    <row r="23" spans="1:6" ht="60" customHeight="1" x14ac:dyDescent="0.2">
      <c r="A23" s="171"/>
      <c r="B23" s="136" t="s">
        <v>139</v>
      </c>
      <c r="C23" s="131" t="s">
        <v>112</v>
      </c>
      <c r="D23" s="131"/>
      <c r="E23" s="131" t="s">
        <v>112</v>
      </c>
      <c r="F23" s="131"/>
    </row>
    <row r="24" spans="1:6" ht="13.5" thickBot="1" x14ac:dyDescent="0.25">
      <c r="A24" s="138"/>
      <c r="B24" s="138"/>
      <c r="C24" s="138"/>
      <c r="D24" s="138"/>
      <c r="E24" s="138"/>
      <c r="F24" s="138"/>
    </row>
    <row r="25" spans="1:6" s="139" customFormat="1" ht="19.5" customHeight="1" thickBot="1" x14ac:dyDescent="0.3">
      <c r="A25" s="172" t="s">
        <v>114</v>
      </c>
      <c r="B25" s="173"/>
      <c r="C25" s="174" t="s">
        <v>168</v>
      </c>
      <c r="D25" s="175"/>
      <c r="E25" s="174" t="s">
        <v>168</v>
      </c>
      <c r="F25" s="175"/>
    </row>
    <row r="27" spans="1:6" ht="18.75" customHeight="1" x14ac:dyDescent="0.2">
      <c r="B27" s="141"/>
      <c r="C27" s="142" t="s">
        <v>116</v>
      </c>
      <c r="E27" s="142"/>
    </row>
    <row r="28" spans="1:6" ht="12.75" customHeight="1" x14ac:dyDescent="0.2">
      <c r="C28" s="144"/>
      <c r="E28" s="144"/>
    </row>
    <row r="29" spans="1:6" ht="12.75" customHeight="1" x14ac:dyDescent="0.2">
      <c r="C29" s="144"/>
      <c r="E29" s="144"/>
    </row>
    <row r="30" spans="1:6" ht="14.25" customHeight="1" x14ac:dyDescent="0.25">
      <c r="B30" s="146"/>
      <c r="C30" s="146"/>
      <c r="D30" s="147"/>
      <c r="E30" s="146"/>
      <c r="F30" s="147"/>
    </row>
    <row r="31" spans="1:6" ht="14.25" customHeight="1" x14ac:dyDescent="0.25">
      <c r="B31" s="146"/>
      <c r="C31" s="146"/>
      <c r="D31" s="147"/>
      <c r="E31" s="146"/>
      <c r="F31" s="147"/>
    </row>
    <row r="32" spans="1:6" ht="14.25" customHeight="1" x14ac:dyDescent="0.25">
      <c r="B32" s="146"/>
      <c r="C32" s="146"/>
      <c r="D32" s="147"/>
      <c r="E32" s="146"/>
      <c r="F32" s="147"/>
    </row>
    <row r="33" spans="1:6" ht="14.25" customHeight="1" x14ac:dyDescent="0.2">
      <c r="B33" s="145"/>
      <c r="C33" s="145" t="s">
        <v>119</v>
      </c>
      <c r="D33" s="145"/>
      <c r="E33" s="145"/>
      <c r="F33" s="145"/>
    </row>
    <row r="34" spans="1:6" ht="14.25" customHeight="1" x14ac:dyDescent="0.25">
      <c r="B34" s="146"/>
      <c r="C34" s="146" t="s">
        <v>120</v>
      </c>
      <c r="D34" s="147"/>
      <c r="E34" s="146"/>
      <c r="F34" s="147"/>
    </row>
    <row r="35" spans="1:6" ht="14.25" customHeight="1" x14ac:dyDescent="0.25">
      <c r="B35" s="146"/>
      <c r="C35" s="146" t="s">
        <v>121</v>
      </c>
      <c r="D35" s="147"/>
      <c r="E35" s="146"/>
      <c r="F35" s="147"/>
    </row>
    <row r="36" spans="1:6" ht="14.25" customHeight="1" x14ac:dyDescent="0.25">
      <c r="B36" s="146"/>
      <c r="C36" s="147"/>
      <c r="D36" s="147"/>
      <c r="E36" s="147"/>
      <c r="F36" s="147"/>
    </row>
    <row r="42" spans="1:6" s="144" customFormat="1" x14ac:dyDescent="0.25">
      <c r="A42" s="140"/>
      <c r="C42" s="143"/>
      <c r="D42" s="143"/>
      <c r="E42" s="143"/>
      <c r="F42" s="143"/>
    </row>
    <row r="43" spans="1:6" s="144" customFormat="1" x14ac:dyDescent="0.25">
      <c r="A43" s="140"/>
      <c r="C43" s="143"/>
      <c r="D43" s="143"/>
      <c r="E43" s="143"/>
      <c r="F43" s="143"/>
    </row>
    <row r="44" spans="1:6" s="144" customFormat="1" x14ac:dyDescent="0.25">
      <c r="A44" s="140"/>
      <c r="C44" s="143"/>
      <c r="D44" s="143"/>
      <c r="E44" s="143"/>
      <c r="F44" s="143"/>
    </row>
    <row r="45" spans="1:6" s="144" customFormat="1" x14ac:dyDescent="0.25">
      <c r="A45" s="140"/>
      <c r="C45" s="143"/>
      <c r="D45" s="143"/>
      <c r="E45" s="143"/>
      <c r="F45" s="143"/>
    </row>
    <row r="46" spans="1:6" s="144" customFormat="1" x14ac:dyDescent="0.25">
      <c r="A46" s="140"/>
      <c r="C46" s="143"/>
      <c r="D46" s="143"/>
      <c r="E46" s="143"/>
      <c r="F46" s="143"/>
    </row>
  </sheetData>
  <mergeCells count="17">
    <mergeCell ref="C1:F1"/>
    <mergeCell ref="C2:F2"/>
    <mergeCell ref="C3:F3"/>
    <mergeCell ref="C4:F4"/>
    <mergeCell ref="C5:F5"/>
    <mergeCell ref="E7:F7"/>
    <mergeCell ref="B9:F9"/>
    <mergeCell ref="A17:A18"/>
    <mergeCell ref="A22:A23"/>
    <mergeCell ref="A25:B25"/>
    <mergeCell ref="C25:D25"/>
    <mergeCell ref="E25:F25"/>
    <mergeCell ref="A6:A8"/>
    <mergeCell ref="B6:B7"/>
    <mergeCell ref="C6:D6"/>
    <mergeCell ref="E6:F6"/>
    <mergeCell ref="C7:D7"/>
  </mergeCells>
  <conditionalFormatting sqref="C23:F23 C22 C10:F21">
    <cfRule type="cellIs" dxfId="24" priority="3" operator="equal">
      <formula>"NO"</formula>
    </cfRule>
  </conditionalFormatting>
  <conditionalFormatting sqref="C25:F25">
    <cfRule type="cellIs" dxfId="23" priority="2" operator="equal">
      <formula>"NO HABIL"</formula>
    </cfRule>
  </conditionalFormatting>
  <conditionalFormatting sqref="E22">
    <cfRule type="cellIs" dxfId="22"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1"/>
  <sheetViews>
    <sheetView view="pageBreakPreview" zoomScale="80" zoomScaleNormal="75" zoomScaleSheetLayoutView="80" zoomScalePageLayoutView="70" workbookViewId="0">
      <selection activeCell="C21" sqref="C21"/>
    </sheetView>
  </sheetViews>
  <sheetFormatPr baseColWidth="10" defaultColWidth="11.42578125" defaultRowHeight="12.75" x14ac:dyDescent="0.2"/>
  <cols>
    <col min="1" max="1" width="6" style="99" customWidth="1"/>
    <col min="2" max="2" width="61.7109375" style="100" customWidth="1"/>
    <col min="3" max="3" width="15.7109375" style="101" customWidth="1"/>
    <col min="4" max="4" width="25.7109375" style="101" customWidth="1"/>
    <col min="5" max="5" width="15.7109375" style="100" customWidth="1"/>
    <col min="6" max="6" width="25.7109375" style="100" customWidth="1"/>
    <col min="7" max="16384" width="11.42578125" style="90"/>
  </cols>
  <sheetData>
    <row r="1" spans="1:6" s="85" customFormat="1" ht="17.25" customHeight="1" x14ac:dyDescent="0.25">
      <c r="A1" s="148" t="s">
        <v>162</v>
      </c>
      <c r="B1" s="84"/>
      <c r="C1" s="84"/>
      <c r="D1" s="84"/>
      <c r="E1" s="84"/>
      <c r="F1" s="84"/>
    </row>
    <row r="2" spans="1:6" s="85" customFormat="1" ht="17.25" customHeight="1" x14ac:dyDescent="0.25">
      <c r="A2" s="148" t="s">
        <v>163</v>
      </c>
      <c r="B2" s="84"/>
      <c r="C2" s="84"/>
      <c r="D2" s="84"/>
      <c r="E2" s="84"/>
      <c r="F2" s="84"/>
    </row>
    <row r="3" spans="1:6" s="85" customFormat="1" ht="8.25" customHeight="1" x14ac:dyDescent="0.25">
      <c r="A3" s="86"/>
      <c r="B3" s="86"/>
      <c r="C3" s="86"/>
      <c r="D3" s="148"/>
      <c r="E3" s="86"/>
      <c r="F3" s="86"/>
    </row>
    <row r="4" spans="1:6" s="85" customFormat="1" ht="17.25" customHeight="1" x14ac:dyDescent="0.25">
      <c r="A4" s="148" t="s">
        <v>154</v>
      </c>
      <c r="B4" s="84"/>
      <c r="C4" s="84"/>
      <c r="D4" s="84"/>
      <c r="E4" s="84"/>
      <c r="F4" s="84"/>
    </row>
    <row r="5" spans="1:6" s="85" customFormat="1" ht="16.5" customHeight="1" x14ac:dyDescent="0.25">
      <c r="A5" s="148" t="s">
        <v>164</v>
      </c>
      <c r="B5" s="84"/>
      <c r="C5" s="84"/>
      <c r="D5" s="84"/>
      <c r="E5" s="84"/>
      <c r="F5" s="84"/>
    </row>
    <row r="6" spans="1:6" s="85" customFormat="1" ht="9.75" customHeight="1" x14ac:dyDescent="0.25">
      <c r="A6" s="86"/>
      <c r="B6" s="86"/>
      <c r="C6" s="86"/>
      <c r="D6" s="148"/>
      <c r="E6" s="86"/>
      <c r="F6" s="86"/>
    </row>
    <row r="7" spans="1:6" s="149" customFormat="1" ht="71.25" customHeight="1" x14ac:dyDescent="0.25">
      <c r="A7" s="187" t="s">
        <v>170</v>
      </c>
      <c r="B7" s="187"/>
      <c r="C7" s="123"/>
      <c r="D7" s="123"/>
      <c r="E7" s="123"/>
      <c r="F7" s="123"/>
    </row>
    <row r="8" spans="1:6" ht="9.75" customHeight="1" x14ac:dyDescent="0.2">
      <c r="A8" s="150"/>
      <c r="B8" s="151"/>
      <c r="C8" s="152"/>
      <c r="D8" s="152"/>
      <c r="E8" s="151"/>
      <c r="F8" s="151"/>
    </row>
    <row r="9" spans="1:6" ht="15.75" x14ac:dyDescent="0.2">
      <c r="A9" s="153"/>
      <c r="B9" s="154"/>
      <c r="C9" s="188">
        <v>1</v>
      </c>
      <c r="D9" s="188"/>
      <c r="E9" s="188">
        <v>2</v>
      </c>
      <c r="F9" s="188"/>
    </row>
    <row r="10" spans="1:6" ht="53.25" customHeight="1" x14ac:dyDescent="0.2">
      <c r="A10" s="193" t="s">
        <v>0</v>
      </c>
      <c r="B10" s="195" t="s">
        <v>107</v>
      </c>
      <c r="C10" s="197" t="s">
        <v>140</v>
      </c>
      <c r="D10" s="197"/>
      <c r="E10" s="197" t="s">
        <v>141</v>
      </c>
      <c r="F10" s="197"/>
    </row>
    <row r="11" spans="1:6" ht="27" customHeight="1" x14ac:dyDescent="0.2">
      <c r="A11" s="194"/>
      <c r="B11" s="196"/>
      <c r="C11" s="155" t="s">
        <v>108</v>
      </c>
      <c r="D11" s="156" t="s">
        <v>109</v>
      </c>
      <c r="E11" s="155" t="s">
        <v>108</v>
      </c>
      <c r="F11" s="156" t="s">
        <v>109</v>
      </c>
    </row>
    <row r="12" spans="1:6" ht="14.45" customHeight="1" x14ac:dyDescent="0.2">
      <c r="A12" s="124">
        <v>2.2000000000000002</v>
      </c>
      <c r="B12" s="157" t="s">
        <v>165</v>
      </c>
      <c r="C12" s="158"/>
      <c r="D12" s="158"/>
      <c r="E12" s="158"/>
      <c r="F12" s="158"/>
    </row>
    <row r="13" spans="1:6" ht="28.5" customHeight="1" x14ac:dyDescent="0.2">
      <c r="A13" s="159"/>
      <c r="B13" s="160" t="s">
        <v>171</v>
      </c>
      <c r="C13" s="156" t="s">
        <v>112</v>
      </c>
      <c r="D13" s="161" t="s">
        <v>166</v>
      </c>
      <c r="E13" s="156" t="s">
        <v>112</v>
      </c>
      <c r="F13" s="161" t="s">
        <v>166</v>
      </c>
    </row>
    <row r="14" spans="1:6" ht="24.75" customHeight="1" x14ac:dyDescent="0.2">
      <c r="A14" s="159"/>
      <c r="B14" s="162" t="s">
        <v>172</v>
      </c>
      <c r="C14" s="156" t="s">
        <v>112</v>
      </c>
      <c r="D14" s="161" t="s">
        <v>166</v>
      </c>
      <c r="E14" s="156" t="s">
        <v>112</v>
      </c>
      <c r="F14" s="161" t="s">
        <v>166</v>
      </c>
    </row>
    <row r="15" spans="1:6" ht="24.75" customHeight="1" x14ac:dyDescent="0.2">
      <c r="A15" s="159"/>
      <c r="B15" s="162" t="s">
        <v>167</v>
      </c>
      <c r="C15" s="156" t="s">
        <v>112</v>
      </c>
      <c r="D15" s="161" t="s">
        <v>166</v>
      </c>
      <c r="E15" s="156" t="s">
        <v>112</v>
      </c>
      <c r="F15" s="161" t="s">
        <v>166</v>
      </c>
    </row>
    <row r="16" spans="1:6" ht="24.75" customHeight="1" x14ac:dyDescent="0.2">
      <c r="A16" s="124"/>
      <c r="B16" s="162" t="s">
        <v>173</v>
      </c>
      <c r="C16" s="156" t="s">
        <v>112</v>
      </c>
      <c r="D16" s="161" t="s">
        <v>166</v>
      </c>
      <c r="E16" s="156" t="s">
        <v>112</v>
      </c>
      <c r="F16" s="161" t="s">
        <v>166</v>
      </c>
    </row>
    <row r="17" spans="1:6" ht="24.75" customHeight="1" x14ac:dyDescent="0.2">
      <c r="A17" s="124"/>
      <c r="B17" s="162" t="s">
        <v>174</v>
      </c>
      <c r="C17" s="156" t="s">
        <v>112</v>
      </c>
      <c r="D17" s="161" t="s">
        <v>166</v>
      </c>
      <c r="E17" s="156" t="s">
        <v>112</v>
      </c>
      <c r="F17" s="161" t="s">
        <v>166</v>
      </c>
    </row>
    <row r="18" spans="1:6" ht="24.75" customHeight="1" x14ac:dyDescent="0.2">
      <c r="A18" s="124"/>
      <c r="B18" s="162" t="s">
        <v>175</v>
      </c>
      <c r="C18" s="156" t="s">
        <v>112</v>
      </c>
      <c r="D18" s="161" t="s">
        <v>166</v>
      </c>
      <c r="E18" s="156" t="s">
        <v>112</v>
      </c>
      <c r="F18" s="161" t="s">
        <v>166</v>
      </c>
    </row>
    <row r="19" spans="1:6" ht="24" customHeight="1" thickBot="1" x14ac:dyDescent="0.25">
      <c r="A19" s="163"/>
      <c r="B19" s="164"/>
      <c r="C19" s="156"/>
      <c r="D19" s="165"/>
      <c r="E19" s="156"/>
      <c r="F19" s="165"/>
    </row>
    <row r="20" spans="1:6" s="98" customFormat="1" ht="19.5" customHeight="1" thickBot="1" x14ac:dyDescent="0.3">
      <c r="A20" s="189" t="s">
        <v>114</v>
      </c>
      <c r="B20" s="190"/>
      <c r="C20" s="191" t="s">
        <v>168</v>
      </c>
      <c r="D20" s="192"/>
      <c r="E20" s="191" t="s">
        <v>168</v>
      </c>
      <c r="F20" s="192"/>
    </row>
    <row r="22" spans="1:6" ht="25.5" customHeight="1" x14ac:dyDescent="0.2">
      <c r="B22" s="87" t="s">
        <v>116</v>
      </c>
      <c r="C22" s="166"/>
      <c r="D22" s="166"/>
      <c r="E22" s="166"/>
      <c r="F22" s="166"/>
    </row>
    <row r="23" spans="1:6" ht="18.75" customHeight="1" x14ac:dyDescent="0.2">
      <c r="E23" s="167"/>
    </row>
    <row r="24" spans="1:6" ht="15.75" x14ac:dyDescent="0.2">
      <c r="C24" s="102"/>
    </row>
    <row r="25" spans="1:6" ht="15.75" x14ac:dyDescent="0.2">
      <c r="B25" s="103" t="s">
        <v>169</v>
      </c>
      <c r="C25" s="102"/>
    </row>
    <row r="26" spans="1:6" ht="15.75" x14ac:dyDescent="0.25">
      <c r="B26" s="104" t="s">
        <v>118</v>
      </c>
      <c r="C26" s="102"/>
    </row>
    <row r="27" spans="1:6" ht="13.5" customHeight="1" x14ac:dyDescent="0.2">
      <c r="C27" s="100"/>
    </row>
    <row r="28" spans="1:6" ht="13.5" customHeight="1" x14ac:dyDescent="0.2">
      <c r="C28" s="100"/>
    </row>
    <row r="29" spans="1:6" ht="13.5" customHeight="1" x14ac:dyDescent="0.2">
      <c r="C29" s="100"/>
    </row>
    <row r="30" spans="1:6" ht="13.5" customHeight="1" x14ac:dyDescent="0.2">
      <c r="C30" s="100"/>
    </row>
    <row r="31" spans="1:6" ht="13.5" customHeight="1" x14ac:dyDescent="0.2">
      <c r="B31" s="103"/>
      <c r="C31" s="100"/>
    </row>
    <row r="32" spans="1:6" ht="13.5" customHeight="1" x14ac:dyDescent="0.25">
      <c r="B32" s="104"/>
      <c r="C32" s="100"/>
    </row>
    <row r="33" spans="1:6" ht="15.75" x14ac:dyDescent="0.25">
      <c r="B33" s="104"/>
      <c r="F33" s="90"/>
    </row>
    <row r="34" spans="1:6" x14ac:dyDescent="0.2">
      <c r="F34" s="90"/>
    </row>
    <row r="35" spans="1:6" s="100" customFormat="1" ht="15.75" x14ac:dyDescent="0.25">
      <c r="A35" s="99"/>
      <c r="C35" s="104"/>
    </row>
    <row r="36" spans="1:6" s="100" customFormat="1" ht="15.75" x14ac:dyDescent="0.25">
      <c r="A36" s="99"/>
      <c r="B36" s="104"/>
      <c r="C36" s="101"/>
      <c r="D36" s="101"/>
    </row>
    <row r="37" spans="1:6" s="100" customFormat="1" ht="15.75" x14ac:dyDescent="0.25">
      <c r="A37" s="99"/>
      <c r="B37" s="104"/>
      <c r="C37" s="101"/>
      <c r="D37" s="101"/>
    </row>
    <row r="38" spans="1:6" s="101" customFormat="1" ht="15.75" x14ac:dyDescent="0.25">
      <c r="A38" s="99"/>
      <c r="B38" s="104"/>
      <c r="E38" s="100"/>
      <c r="F38" s="100"/>
    </row>
    <row r="39" spans="1:6" s="101" customFormat="1" x14ac:dyDescent="0.2">
      <c r="A39" s="99"/>
      <c r="B39" s="90"/>
      <c r="E39" s="100"/>
      <c r="F39" s="100"/>
    </row>
    <row r="40" spans="1:6" s="101" customFormat="1" x14ac:dyDescent="0.2">
      <c r="A40" s="99"/>
      <c r="B40" s="90"/>
      <c r="E40" s="100"/>
      <c r="F40" s="100"/>
    </row>
    <row r="41" spans="1:6" s="101" customFormat="1" x14ac:dyDescent="0.2">
      <c r="A41" s="99"/>
      <c r="B41" s="90"/>
      <c r="E41" s="100"/>
      <c r="F41" s="100"/>
    </row>
  </sheetData>
  <mergeCells count="10">
    <mergeCell ref="A7:B7"/>
    <mergeCell ref="C9:D9"/>
    <mergeCell ref="E9:F9"/>
    <mergeCell ref="A20:B20"/>
    <mergeCell ref="C20:D20"/>
    <mergeCell ref="E20:F20"/>
    <mergeCell ref="A10:A11"/>
    <mergeCell ref="B10:B11"/>
    <mergeCell ref="C10:D10"/>
    <mergeCell ref="E10:F10"/>
  </mergeCells>
  <conditionalFormatting sqref="C20:D20">
    <cfRule type="cellIs" dxfId="21" priority="40" operator="equal">
      <formula>"NO HABIL"</formula>
    </cfRule>
  </conditionalFormatting>
  <conditionalFormatting sqref="C13:D14 C15:C16">
    <cfRule type="cellIs" dxfId="20" priority="39" operator="equal">
      <formula>"NO"</formula>
    </cfRule>
  </conditionalFormatting>
  <conditionalFormatting sqref="C17:C18">
    <cfRule type="cellIs" dxfId="19" priority="38" operator="equal">
      <formula>"NO"</formula>
    </cfRule>
  </conditionalFormatting>
  <conditionalFormatting sqref="D15:D18">
    <cfRule type="cellIs" dxfId="18" priority="37" operator="equal">
      <formula>"NO"</formula>
    </cfRule>
  </conditionalFormatting>
  <conditionalFormatting sqref="E20:F20">
    <cfRule type="cellIs" dxfId="17" priority="36" operator="equal">
      <formula>"NO HABIL"</formula>
    </cfRule>
  </conditionalFormatting>
  <conditionalFormatting sqref="E13:F14 E15:E16">
    <cfRule type="cellIs" dxfId="16" priority="35" operator="equal">
      <formula>"NO"</formula>
    </cfRule>
  </conditionalFormatting>
  <conditionalFormatting sqref="E17:E18">
    <cfRule type="cellIs" dxfId="15" priority="34" operator="equal">
      <formula>"NO"</formula>
    </cfRule>
  </conditionalFormatting>
  <conditionalFormatting sqref="F15:F18">
    <cfRule type="cellIs" dxfId="14" priority="33"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42"/>
  <sheetViews>
    <sheetView tabSelected="1" view="pageBreakPreview" topLeftCell="A12" zoomScale="80" zoomScaleNormal="80" zoomScaleSheetLayoutView="80" zoomScalePageLayoutView="70" workbookViewId="0">
      <selection activeCell="E20" sqref="E20"/>
    </sheetView>
  </sheetViews>
  <sheetFormatPr baseColWidth="10" defaultColWidth="11.42578125" defaultRowHeight="12.75" x14ac:dyDescent="0.2"/>
  <cols>
    <col min="1" max="1" width="8.28515625" style="99" customWidth="1"/>
    <col min="2" max="2" width="77" style="100" customWidth="1"/>
    <col min="3" max="3" width="15.7109375" style="101" customWidth="1"/>
    <col min="4" max="4" width="30.7109375" style="101" customWidth="1"/>
    <col min="5" max="5" width="15.7109375" style="100" customWidth="1"/>
    <col min="6" max="6" width="30.7109375" style="100" customWidth="1"/>
    <col min="7" max="7" width="21.140625" style="90" customWidth="1"/>
    <col min="8" max="8" width="16.85546875" style="90" bestFit="1" customWidth="1"/>
    <col min="9" max="16384" width="11.42578125" style="90"/>
  </cols>
  <sheetData>
    <row r="1" spans="1:6" s="85" customFormat="1" ht="17.25" customHeight="1" x14ac:dyDescent="0.25">
      <c r="A1" s="84" t="s">
        <v>104</v>
      </c>
      <c r="B1" s="84"/>
      <c r="C1" s="84"/>
      <c r="D1" s="84"/>
      <c r="E1" s="84"/>
      <c r="F1" s="84"/>
    </row>
    <row r="2" spans="1:6" s="85" customFormat="1" ht="17.25" customHeight="1" x14ac:dyDescent="0.25">
      <c r="A2" s="84" t="s">
        <v>105</v>
      </c>
      <c r="B2" s="84"/>
      <c r="C2" s="84"/>
      <c r="D2" s="84"/>
      <c r="E2" s="84"/>
      <c r="F2" s="84"/>
    </row>
    <row r="3" spans="1:6" s="85" customFormat="1" ht="8.25" customHeight="1" x14ac:dyDescent="0.25">
      <c r="A3" s="86"/>
      <c r="B3" s="86"/>
      <c r="C3" s="86"/>
      <c r="D3" s="86"/>
      <c r="E3" s="86"/>
      <c r="F3" s="86"/>
    </row>
    <row r="4" spans="1:6" s="85" customFormat="1" ht="17.25" customHeight="1" x14ac:dyDescent="0.25">
      <c r="A4" s="84" t="s">
        <v>154</v>
      </c>
      <c r="B4" s="84"/>
      <c r="C4" s="84"/>
      <c r="D4" s="84"/>
      <c r="E4" s="84"/>
      <c r="F4" s="84"/>
    </row>
    <row r="5" spans="1:6" s="85" customFormat="1" ht="16.5" customHeight="1" x14ac:dyDescent="0.25">
      <c r="A5" s="84" t="s">
        <v>124</v>
      </c>
      <c r="B5" s="84"/>
      <c r="C5" s="84"/>
      <c r="D5" s="84"/>
      <c r="E5" s="84"/>
      <c r="F5" s="84"/>
    </row>
    <row r="6" spans="1:6" s="85" customFormat="1" ht="9.75" customHeight="1" x14ac:dyDescent="0.25">
      <c r="A6" s="86"/>
      <c r="B6" s="86"/>
      <c r="C6" s="86"/>
      <c r="D6" s="86"/>
      <c r="E6" s="86"/>
      <c r="F6" s="86"/>
    </row>
    <row r="7" spans="1:6" s="85" customFormat="1" ht="85.5" customHeight="1" x14ac:dyDescent="0.25">
      <c r="A7" s="202" t="s">
        <v>155</v>
      </c>
      <c r="B7" s="202"/>
      <c r="C7" s="116"/>
      <c r="D7" s="116"/>
      <c r="E7" s="116"/>
      <c r="F7" s="116"/>
    </row>
    <row r="8" spans="1:6" s="85" customFormat="1" ht="15.75" x14ac:dyDescent="0.25">
      <c r="A8" s="88"/>
      <c r="B8" s="88"/>
      <c r="C8" s="89"/>
      <c r="D8" s="89"/>
      <c r="E8" s="89"/>
      <c r="F8" s="89"/>
    </row>
    <row r="9" spans="1:6" x14ac:dyDescent="0.2">
      <c r="A9" s="203" t="s">
        <v>0</v>
      </c>
      <c r="B9" s="203" t="s">
        <v>106</v>
      </c>
      <c r="C9" s="206">
        <v>1</v>
      </c>
      <c r="D9" s="206"/>
      <c r="E9" s="206">
        <v>2</v>
      </c>
      <c r="F9" s="206"/>
    </row>
    <row r="10" spans="1:6" ht="39.950000000000003" customHeight="1" x14ac:dyDescent="0.2">
      <c r="A10" s="204"/>
      <c r="B10" s="205"/>
      <c r="C10" s="201" t="s">
        <v>140</v>
      </c>
      <c r="D10" s="201"/>
      <c r="E10" s="201" t="s">
        <v>141</v>
      </c>
      <c r="F10" s="201"/>
    </row>
    <row r="11" spans="1:6" ht="39.950000000000003" customHeight="1" x14ac:dyDescent="0.2">
      <c r="A11" s="205"/>
      <c r="B11" s="91" t="s">
        <v>107</v>
      </c>
      <c r="C11" s="91" t="s">
        <v>108</v>
      </c>
      <c r="D11" s="92" t="s">
        <v>109</v>
      </c>
      <c r="E11" s="91" t="s">
        <v>108</v>
      </c>
      <c r="F11" s="92" t="s">
        <v>109</v>
      </c>
    </row>
    <row r="12" spans="1:6" ht="24.95" customHeight="1" x14ac:dyDescent="0.2">
      <c r="A12" s="93" t="s">
        <v>151</v>
      </c>
      <c r="B12" s="94" t="s">
        <v>110</v>
      </c>
      <c r="C12" s="95"/>
      <c r="D12" s="95"/>
      <c r="E12" s="95"/>
      <c r="F12" s="95"/>
    </row>
    <row r="13" spans="1:6" ht="279" customHeight="1" x14ac:dyDescent="0.2">
      <c r="A13" s="107" t="s">
        <v>152</v>
      </c>
      <c r="B13" s="115" t="s">
        <v>148</v>
      </c>
      <c r="C13" s="106" t="str">
        <f>+C14</f>
        <v>NO</v>
      </c>
      <c r="D13" s="106" t="s">
        <v>142</v>
      </c>
      <c r="E13" s="106" t="s">
        <v>111</v>
      </c>
      <c r="F13" s="106" t="s">
        <v>149</v>
      </c>
    </row>
    <row r="14" spans="1:6" s="85" customFormat="1" ht="48.75" customHeight="1" x14ac:dyDescent="0.25">
      <c r="A14" s="96" t="s">
        <v>153</v>
      </c>
      <c r="B14" s="121" t="s">
        <v>150</v>
      </c>
      <c r="C14" s="117" t="str">
        <f>+IF(D14&gt;=VTE!$D$6,"SI","NO")</f>
        <v>NO</v>
      </c>
      <c r="D14" s="118">
        <f>+VTE!G6</f>
        <v>26019853</v>
      </c>
      <c r="E14" s="117" t="str">
        <f>+IF(F14&gt;=VTE!$D$6,"SI","NO")</f>
        <v>SI</v>
      </c>
      <c r="F14" s="119">
        <f>+VTE!K6</f>
        <v>847783209</v>
      </c>
    </row>
    <row r="15" spans="1:6" s="85" customFormat="1" ht="98.25" customHeight="1" x14ac:dyDescent="0.25">
      <c r="A15" s="96" t="s">
        <v>152</v>
      </c>
      <c r="B15" s="122" t="s">
        <v>147</v>
      </c>
      <c r="C15" s="120" t="s">
        <v>113</v>
      </c>
      <c r="D15" s="120" t="s">
        <v>113</v>
      </c>
      <c r="E15" s="120" t="s">
        <v>113</v>
      </c>
      <c r="F15" s="120" t="s">
        <v>113</v>
      </c>
    </row>
    <row r="16" spans="1:6" ht="13.5" thickBot="1" x14ac:dyDescent="0.25">
      <c r="A16" s="97"/>
      <c r="B16" s="97"/>
      <c r="C16" s="97"/>
      <c r="D16" s="97"/>
      <c r="E16" s="97"/>
      <c r="F16" s="97"/>
    </row>
    <row r="17" spans="1:6" s="98" customFormat="1" ht="19.5" customHeight="1" thickBot="1" x14ac:dyDescent="0.3">
      <c r="A17" s="189" t="s">
        <v>114</v>
      </c>
      <c r="B17" s="190"/>
      <c r="C17" s="198" t="s">
        <v>115</v>
      </c>
      <c r="D17" s="199"/>
      <c r="E17" s="189" t="s">
        <v>178</v>
      </c>
      <c r="F17" s="200"/>
    </row>
    <row r="18" spans="1:6" x14ac:dyDescent="0.2">
      <c r="D18" s="100"/>
    </row>
    <row r="19" spans="1:6" ht="12.75" customHeight="1" x14ac:dyDescent="0.2">
      <c r="C19" s="100"/>
      <c r="E19" s="101"/>
    </row>
    <row r="20" spans="1:6" ht="12.75" customHeight="1" x14ac:dyDescent="0.2">
      <c r="B20" s="87" t="s">
        <v>116</v>
      </c>
      <c r="C20" s="100"/>
      <c r="E20" s="101"/>
    </row>
    <row r="21" spans="1:6" ht="12.75" customHeight="1" x14ac:dyDescent="0.2">
      <c r="C21" s="100"/>
      <c r="E21" s="101"/>
    </row>
    <row r="22" spans="1:6" ht="12.75" customHeight="1" x14ac:dyDescent="0.2">
      <c r="C22" s="100"/>
      <c r="E22" s="101"/>
    </row>
    <row r="23" spans="1:6" ht="18.75" customHeight="1" x14ac:dyDescent="0.2">
      <c r="B23" s="102"/>
      <c r="E23" s="101"/>
    </row>
    <row r="24" spans="1:6" ht="15.75" x14ac:dyDescent="0.2">
      <c r="B24" s="103" t="s">
        <v>117</v>
      </c>
      <c r="C24" s="100"/>
      <c r="E24" s="101"/>
    </row>
    <row r="25" spans="1:6" ht="15.75" x14ac:dyDescent="0.25">
      <c r="B25" s="104" t="s">
        <v>122</v>
      </c>
      <c r="C25" s="100"/>
      <c r="E25" s="101"/>
    </row>
    <row r="26" spans="1:6" ht="12.75" customHeight="1" x14ac:dyDescent="0.2">
      <c r="C26" s="100"/>
      <c r="E26" s="101"/>
    </row>
    <row r="27" spans="1:6" ht="12.75" customHeight="1" x14ac:dyDescent="0.2">
      <c r="C27" s="100"/>
      <c r="E27" s="101"/>
    </row>
    <row r="28" spans="1:6" ht="14.25" customHeight="1" x14ac:dyDescent="0.25">
      <c r="B28" s="104"/>
      <c r="C28" s="104"/>
      <c r="D28" s="105"/>
      <c r="E28" s="105"/>
      <c r="F28" s="104"/>
    </row>
    <row r="29" spans="1:6" ht="15.75" x14ac:dyDescent="0.2">
      <c r="B29" s="103" t="s">
        <v>119</v>
      </c>
      <c r="D29" s="103"/>
      <c r="E29" s="103"/>
      <c r="F29" s="103"/>
    </row>
    <row r="30" spans="1:6" ht="15.75" x14ac:dyDescent="0.25">
      <c r="B30" s="104" t="s">
        <v>120</v>
      </c>
      <c r="D30" s="105"/>
      <c r="E30" s="105"/>
      <c r="F30" s="104"/>
    </row>
    <row r="31" spans="1:6" ht="15.75" x14ac:dyDescent="0.25">
      <c r="B31" s="104" t="s">
        <v>121</v>
      </c>
      <c r="D31" s="105"/>
      <c r="E31" s="105"/>
      <c r="F31" s="104"/>
    </row>
    <row r="32" spans="1:6" ht="14.25" customHeight="1" x14ac:dyDescent="0.25">
      <c r="B32" s="104"/>
      <c r="C32" s="105"/>
      <c r="D32" s="105"/>
      <c r="E32" s="104"/>
      <c r="F32" s="104"/>
    </row>
    <row r="38" spans="1:4" s="100" customFormat="1" x14ac:dyDescent="0.25">
      <c r="A38" s="99"/>
      <c r="C38" s="101"/>
      <c r="D38" s="101"/>
    </row>
    <row r="39" spans="1:4" s="100" customFormat="1" x14ac:dyDescent="0.25">
      <c r="A39" s="99"/>
      <c r="C39" s="101"/>
      <c r="D39" s="101"/>
    </row>
    <row r="40" spans="1:4" s="100" customFormat="1" x14ac:dyDescent="0.25">
      <c r="A40" s="99"/>
      <c r="C40" s="101"/>
      <c r="D40" s="101"/>
    </row>
    <row r="41" spans="1:4" s="100" customFormat="1" x14ac:dyDescent="0.25">
      <c r="A41" s="99"/>
      <c r="C41" s="101"/>
      <c r="D41" s="101"/>
    </row>
    <row r="42" spans="1:4" s="100" customFormat="1" x14ac:dyDescent="0.25">
      <c r="A42" s="99"/>
      <c r="C42" s="101"/>
      <c r="D42" s="101"/>
    </row>
  </sheetData>
  <mergeCells count="10">
    <mergeCell ref="A7:B7"/>
    <mergeCell ref="A9:A11"/>
    <mergeCell ref="B9:B10"/>
    <mergeCell ref="C9:D9"/>
    <mergeCell ref="E9:F9"/>
    <mergeCell ref="A17:B17"/>
    <mergeCell ref="C17:D17"/>
    <mergeCell ref="E17:F17"/>
    <mergeCell ref="C10:D10"/>
    <mergeCell ref="E10:F10"/>
  </mergeCells>
  <conditionalFormatting sqref="C14:F15">
    <cfRule type="cellIs" dxfId="13" priority="613" operator="equal">
      <formula>"NO"</formula>
    </cfRule>
  </conditionalFormatting>
  <conditionalFormatting sqref="C17:D17">
    <cfRule type="cellIs" dxfId="12" priority="612" operator="equal">
      <formula>"NO HABIL"</formula>
    </cfRule>
  </conditionalFormatting>
  <conditionalFormatting sqref="C13:E13">
    <cfRule type="cellIs" dxfId="11" priority="414" operator="equal">
      <formula>"NO"</formula>
    </cfRule>
  </conditionalFormatting>
  <conditionalFormatting sqref="E17:F17">
    <cfRule type="cellIs" dxfId="10" priority="2" operator="equal">
      <formula>"NO HABIL"</formula>
    </cfRule>
  </conditionalFormatting>
  <conditionalFormatting sqref="F13">
    <cfRule type="cellIs" dxfId="9" priority="1"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topLeftCell="B1" zoomScale="90" zoomScaleNormal="90" workbookViewId="0">
      <selection activeCell="D25" sqref="D25"/>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s>
  <sheetData>
    <row r="1" spans="1:12" x14ac:dyDescent="0.25">
      <c r="G1" s="49" t="s">
        <v>90</v>
      </c>
      <c r="K1" s="49" t="s">
        <v>90</v>
      </c>
    </row>
    <row r="2" spans="1:12" x14ac:dyDescent="0.25">
      <c r="A2" s="208" t="s">
        <v>91</v>
      </c>
      <c r="B2" s="208"/>
      <c r="C2" s="50"/>
      <c r="D2" s="51" t="s">
        <v>92</v>
      </c>
      <c r="E2" s="50"/>
      <c r="F2" s="50"/>
      <c r="G2" s="51">
        <v>1</v>
      </c>
      <c r="H2" s="50"/>
      <c r="J2" s="50"/>
      <c r="K2" s="51">
        <v>2</v>
      </c>
      <c r="L2" s="50"/>
    </row>
    <row r="3" spans="1:12" ht="25.5" x14ac:dyDescent="0.25">
      <c r="A3" s="208"/>
      <c r="B3" s="208"/>
      <c r="C3" s="52"/>
      <c r="D3" s="53" t="s">
        <v>143</v>
      </c>
      <c r="E3" s="52"/>
      <c r="F3" s="52"/>
      <c r="G3" s="53" t="s">
        <v>140</v>
      </c>
      <c r="H3" s="52"/>
      <c r="J3" s="52"/>
      <c r="K3" s="53" t="s">
        <v>141</v>
      </c>
      <c r="L3" s="52"/>
    </row>
    <row r="4" spans="1:12" x14ac:dyDescent="0.25">
      <c r="C4" s="54"/>
      <c r="E4" s="54"/>
      <c r="F4" s="54"/>
      <c r="G4" s="55"/>
      <c r="H4" s="54"/>
      <c r="J4" s="54"/>
      <c r="K4" s="55"/>
      <c r="L4" s="54"/>
    </row>
    <row r="5" spans="1:12" x14ac:dyDescent="0.25">
      <c r="A5" s="56"/>
    </row>
    <row r="6" spans="1:12" x14ac:dyDescent="0.25">
      <c r="A6" s="209" t="s">
        <v>93</v>
      </c>
      <c r="B6" s="210"/>
      <c r="D6" s="112">
        <v>122413404</v>
      </c>
      <c r="G6" s="57">
        <f>+G25+G37</f>
        <v>26019853</v>
      </c>
      <c r="H6" s="55"/>
      <c r="K6" s="57">
        <f>+K25+K37</f>
        <v>847783209</v>
      </c>
      <c r="L6" s="55"/>
    </row>
    <row r="7" spans="1:12" x14ac:dyDescent="0.25">
      <c r="A7" s="56"/>
      <c r="B7" s="56"/>
      <c r="D7" s="109"/>
      <c r="G7" s="109"/>
      <c r="H7" s="55"/>
      <c r="K7" s="109"/>
      <c r="L7" s="55"/>
    </row>
    <row r="8" spans="1:12" x14ac:dyDescent="0.25">
      <c r="A8" s="211" t="s">
        <v>144</v>
      </c>
      <c r="B8" s="211"/>
      <c r="D8" s="212">
        <v>0.25</v>
      </c>
      <c r="F8" s="110">
        <v>1</v>
      </c>
      <c r="G8" s="111">
        <v>1</v>
      </c>
      <c r="H8" s="55" t="s">
        <v>89</v>
      </c>
      <c r="J8" s="110">
        <v>1</v>
      </c>
      <c r="K8" s="111">
        <v>1</v>
      </c>
      <c r="L8" s="55"/>
    </row>
    <row r="9" spans="1:12" x14ac:dyDescent="0.25">
      <c r="A9" s="211"/>
      <c r="B9" s="211"/>
      <c r="D9" s="212"/>
      <c r="F9" s="110"/>
      <c r="G9" s="111"/>
      <c r="H9" s="55"/>
      <c r="J9" s="110"/>
      <c r="K9" s="111"/>
      <c r="L9" s="55"/>
    </row>
    <row r="10" spans="1:12" x14ac:dyDescent="0.25">
      <c r="A10" s="211" t="s">
        <v>123</v>
      </c>
      <c r="B10" s="211"/>
      <c r="D10" s="213">
        <f>40%*D6</f>
        <v>48965361.600000001</v>
      </c>
      <c r="F10" s="110" t="s">
        <v>94</v>
      </c>
      <c r="G10" s="113">
        <f>+SUMIF(F$15:F$38,F10,G$15:G$38)</f>
        <v>26019853</v>
      </c>
      <c r="H10" s="55" t="s">
        <v>89</v>
      </c>
      <c r="J10" s="110" t="s">
        <v>94</v>
      </c>
      <c r="K10" s="113">
        <f>+SUMIF(J$15:J$38,J10,K$15:K$38)</f>
        <v>847783209</v>
      </c>
      <c r="L10" s="55"/>
    </row>
    <row r="11" spans="1:12" x14ac:dyDescent="0.25">
      <c r="A11" s="211"/>
      <c r="B11" s="211"/>
      <c r="D11" s="213"/>
      <c r="F11" s="110"/>
      <c r="G11" s="113"/>
      <c r="H11" s="55"/>
      <c r="J11" s="110"/>
      <c r="K11" s="113">
        <f>+SUMIF(J$15:J$38,J11,K$15:K$38)</f>
        <v>0</v>
      </c>
      <c r="L11" s="55"/>
    </row>
    <row r="13" spans="1:12" x14ac:dyDescent="0.25">
      <c r="A13" s="209" t="s">
        <v>95</v>
      </c>
      <c r="B13" s="210" t="s">
        <v>96</v>
      </c>
      <c r="G13" s="58" t="str">
        <f>+IF(G6&gt;=$D6,"CUMPLE","NO CUMPLE")</f>
        <v>NO CUMPLE</v>
      </c>
      <c r="K13" s="58" t="str">
        <f>+IF(K6&gt;=$D6,"CUMPLE","NO CUMPLE")</f>
        <v>CUMPLE</v>
      </c>
    </row>
    <row r="14" spans="1:12" x14ac:dyDescent="0.25">
      <c r="A14" s="56"/>
    </row>
    <row r="15" spans="1:12" x14ac:dyDescent="0.25">
      <c r="A15" s="59" t="s">
        <v>97</v>
      </c>
      <c r="B15" s="60"/>
      <c r="F15" s="76"/>
      <c r="G15" s="77" t="s">
        <v>97</v>
      </c>
      <c r="H15" s="78"/>
      <c r="J15" s="76"/>
      <c r="K15" s="77" t="s">
        <v>97</v>
      </c>
      <c r="L15" s="78"/>
    </row>
    <row r="16" spans="1:12" x14ac:dyDescent="0.25">
      <c r="A16" s="61"/>
      <c r="B16" s="62"/>
      <c r="F16" s="74"/>
      <c r="G16" s="73"/>
      <c r="H16" s="68"/>
      <c r="J16" s="74"/>
      <c r="K16" s="73"/>
      <c r="L16" s="68"/>
    </row>
    <row r="17" spans="1:12" x14ac:dyDescent="0.25">
      <c r="A17" s="61" t="s">
        <v>98</v>
      </c>
      <c r="B17" s="62"/>
      <c r="F17" s="63" t="s">
        <v>99</v>
      </c>
      <c r="G17" s="64">
        <v>21726800</v>
      </c>
      <c r="H17" s="65" t="s">
        <v>89</v>
      </c>
      <c r="J17" s="63" t="s">
        <v>99</v>
      </c>
      <c r="K17" s="64">
        <v>740486000</v>
      </c>
      <c r="L17" s="65" t="s">
        <v>89</v>
      </c>
    </row>
    <row r="18" spans="1:12" ht="15" customHeight="1" x14ac:dyDescent="0.25">
      <c r="A18" s="61" t="s">
        <v>100</v>
      </c>
      <c r="B18" s="62"/>
      <c r="F18" s="74"/>
      <c r="G18" s="73">
        <v>2014</v>
      </c>
      <c r="H18" s="207" t="s">
        <v>146</v>
      </c>
      <c r="J18" s="74"/>
      <c r="K18" s="73">
        <v>2015</v>
      </c>
      <c r="L18" s="207" t="s">
        <v>146</v>
      </c>
    </row>
    <row r="19" spans="1:12" x14ac:dyDescent="0.25">
      <c r="A19" s="66" t="s">
        <v>101</v>
      </c>
      <c r="B19" s="62"/>
      <c r="F19" s="114">
        <v>1</v>
      </c>
      <c r="G19" s="108">
        <v>1</v>
      </c>
      <c r="H19" s="207"/>
      <c r="J19" s="114">
        <v>1</v>
      </c>
      <c r="K19" s="108">
        <v>1</v>
      </c>
      <c r="L19" s="207"/>
    </row>
    <row r="20" spans="1:12" x14ac:dyDescent="0.25">
      <c r="A20" s="66"/>
      <c r="B20" s="62"/>
      <c r="F20" s="74"/>
      <c r="G20" s="67"/>
      <c r="H20" s="207"/>
      <c r="J20" s="74"/>
      <c r="K20" s="67"/>
      <c r="L20" s="207"/>
    </row>
    <row r="21" spans="1:12" x14ac:dyDescent="0.25">
      <c r="A21" s="66"/>
      <c r="B21" s="62"/>
      <c r="F21" s="74"/>
      <c r="G21" s="67"/>
      <c r="H21" s="207"/>
      <c r="J21" s="74"/>
      <c r="K21" s="67"/>
      <c r="L21" s="207"/>
    </row>
    <row r="22" spans="1:12" x14ac:dyDescent="0.25">
      <c r="A22" s="66"/>
      <c r="B22" s="62"/>
      <c r="F22" s="74"/>
      <c r="G22" s="67"/>
      <c r="H22" s="207"/>
      <c r="J22" s="74"/>
      <c r="K22" s="67"/>
      <c r="L22" s="207"/>
    </row>
    <row r="23" spans="1:12" x14ac:dyDescent="0.25">
      <c r="A23" s="66"/>
      <c r="B23" s="62"/>
      <c r="F23" s="74"/>
      <c r="G23" s="67"/>
      <c r="H23" s="207"/>
      <c r="J23" s="74"/>
      <c r="K23" s="67"/>
      <c r="L23" s="207"/>
    </row>
    <row r="24" spans="1:12" x14ac:dyDescent="0.25">
      <c r="A24" s="61"/>
      <c r="B24" s="62"/>
      <c r="F24" s="74"/>
      <c r="G24" s="67"/>
      <c r="H24" s="207"/>
      <c r="J24" s="74"/>
      <c r="K24" s="67"/>
      <c r="L24" s="207"/>
    </row>
    <row r="25" spans="1:12" x14ac:dyDescent="0.25">
      <c r="A25" s="69" t="s">
        <v>103</v>
      </c>
      <c r="B25" s="70"/>
      <c r="F25" s="71" t="s">
        <v>94</v>
      </c>
      <c r="G25" s="72">
        <f>+ROUND(G17*G19*$B$71/(LOOKUP(G18,$A$40:$A$71,$B$40:$B$71)),0)</f>
        <v>26019853</v>
      </c>
      <c r="H25" s="75">
        <f>+ROUND(G25/$B$71,2)</f>
        <v>35.270000000000003</v>
      </c>
      <c r="J25" s="71" t="s">
        <v>94</v>
      </c>
      <c r="K25" s="72">
        <f>+ROUND(K17*K19*$B$71/(LOOKUP(K18,$A$40:$A$71,$B$40:$B$71)),0)</f>
        <v>847783209</v>
      </c>
      <c r="L25" s="75">
        <f>+ROUND(K25/$B$71,2)</f>
        <v>1149.2</v>
      </c>
    </row>
    <row r="27" spans="1:12" x14ac:dyDescent="0.25">
      <c r="A27" s="59" t="s">
        <v>102</v>
      </c>
      <c r="B27" s="60"/>
      <c r="F27" s="76"/>
      <c r="G27" s="77" t="s">
        <v>102</v>
      </c>
      <c r="H27" s="78"/>
      <c r="J27" s="76"/>
      <c r="K27" s="77" t="s">
        <v>102</v>
      </c>
      <c r="L27" s="78"/>
    </row>
    <row r="28" spans="1:12" x14ac:dyDescent="0.25">
      <c r="A28" s="61"/>
      <c r="B28" s="62"/>
      <c r="F28" s="74"/>
      <c r="G28" s="73"/>
      <c r="H28" s="68"/>
      <c r="J28" s="74"/>
      <c r="K28" s="73"/>
      <c r="L28" s="68"/>
    </row>
    <row r="29" spans="1:12" x14ac:dyDescent="0.25">
      <c r="A29" s="61" t="s">
        <v>98</v>
      </c>
      <c r="B29" s="62"/>
      <c r="F29" s="63" t="s">
        <v>99</v>
      </c>
      <c r="G29" s="64">
        <v>98793654</v>
      </c>
      <c r="H29" s="65" t="s">
        <v>89</v>
      </c>
      <c r="J29" s="63" t="s">
        <v>99</v>
      </c>
      <c r="K29" s="64">
        <v>106941555</v>
      </c>
      <c r="L29" s="65" t="s">
        <v>89</v>
      </c>
    </row>
    <row r="30" spans="1:12" ht="15" customHeight="1" x14ac:dyDescent="0.25">
      <c r="A30" s="61" t="s">
        <v>100</v>
      </c>
      <c r="B30" s="62"/>
      <c r="F30" s="74"/>
      <c r="G30" s="73">
        <v>2017</v>
      </c>
      <c r="H30" s="207" t="s">
        <v>145</v>
      </c>
      <c r="J30" s="74"/>
      <c r="K30" s="73">
        <v>2000</v>
      </c>
      <c r="L30" s="207" t="s">
        <v>176</v>
      </c>
    </row>
    <row r="31" spans="1:12" x14ac:dyDescent="0.25">
      <c r="A31" s="66" t="s">
        <v>101</v>
      </c>
      <c r="B31" s="62"/>
      <c r="F31" s="114">
        <v>1</v>
      </c>
      <c r="G31" s="67">
        <v>0</v>
      </c>
      <c r="H31" s="207"/>
      <c r="J31" s="114">
        <v>1</v>
      </c>
      <c r="K31" s="67">
        <v>0</v>
      </c>
      <c r="L31" s="207"/>
    </row>
    <row r="32" spans="1:12" x14ac:dyDescent="0.25">
      <c r="A32" s="66"/>
      <c r="B32" s="62"/>
      <c r="F32" s="74"/>
      <c r="G32" s="67"/>
      <c r="H32" s="207"/>
      <c r="J32" s="74"/>
      <c r="K32" s="67"/>
      <c r="L32" s="207"/>
    </row>
    <row r="33" spans="1:12" x14ac:dyDescent="0.25">
      <c r="A33" s="66"/>
      <c r="B33" s="62"/>
      <c r="F33" s="74"/>
      <c r="G33" s="67"/>
      <c r="H33" s="207"/>
      <c r="J33" s="74"/>
      <c r="K33" s="67"/>
      <c r="L33" s="207"/>
    </row>
    <row r="34" spans="1:12" x14ac:dyDescent="0.25">
      <c r="A34" s="66"/>
      <c r="B34" s="62"/>
      <c r="F34" s="74"/>
      <c r="G34" s="67"/>
      <c r="H34" s="207"/>
      <c r="J34" s="74"/>
      <c r="K34" s="67"/>
      <c r="L34" s="207"/>
    </row>
    <row r="35" spans="1:12" x14ac:dyDescent="0.25">
      <c r="A35" s="66"/>
      <c r="B35" s="62"/>
      <c r="F35" s="74"/>
      <c r="G35" s="67"/>
      <c r="H35" s="207"/>
      <c r="J35" s="74"/>
      <c r="K35" s="67"/>
      <c r="L35" s="207"/>
    </row>
    <row r="36" spans="1:12" x14ac:dyDescent="0.25">
      <c r="A36" s="61"/>
      <c r="B36" s="62"/>
      <c r="F36" s="74"/>
      <c r="G36" s="67"/>
      <c r="H36" s="207"/>
      <c r="J36" s="74"/>
      <c r="K36" s="67"/>
      <c r="L36" s="207"/>
    </row>
    <row r="37" spans="1:12" x14ac:dyDescent="0.25">
      <c r="A37" s="69" t="s">
        <v>103</v>
      </c>
      <c r="B37" s="70"/>
      <c r="F37" s="71" t="s">
        <v>94</v>
      </c>
      <c r="G37" s="72">
        <f>+ROUND(G29*G31*$B$71/(LOOKUP(G30,$A$40:$A$71,$B$40:$B$71)),0)</f>
        <v>0</v>
      </c>
      <c r="H37" s="75">
        <f>+ROUND(G37/$B$71,2)</f>
        <v>0</v>
      </c>
      <c r="J37" s="71" t="s">
        <v>94</v>
      </c>
      <c r="K37" s="72">
        <f>+ROUND(K29*K31*$B$71/(LOOKUP(K30,$A$40:$A$71,$B$40:$B$71)),0)</f>
        <v>0</v>
      </c>
      <c r="L37" s="75">
        <f>+ROUND(K37/$B$71,2)</f>
        <v>0</v>
      </c>
    </row>
    <row r="40" spans="1:12" ht="15.75" x14ac:dyDescent="0.25">
      <c r="A40" s="79">
        <v>1986</v>
      </c>
      <c r="B40" s="80">
        <v>16811</v>
      </c>
    </row>
    <row r="41" spans="1:12" ht="15.75" x14ac:dyDescent="0.25">
      <c r="A41" s="79">
        <v>1987</v>
      </c>
      <c r="B41" s="80">
        <v>20510</v>
      </c>
    </row>
    <row r="42" spans="1:12" ht="15.75" x14ac:dyDescent="0.25">
      <c r="A42" s="79">
        <v>1988</v>
      </c>
      <c r="B42" s="80">
        <v>25637</v>
      </c>
    </row>
    <row r="43" spans="1:12" ht="15.75" x14ac:dyDescent="0.25">
      <c r="A43" s="79">
        <v>1989</v>
      </c>
      <c r="B43" s="80">
        <v>32560</v>
      </c>
    </row>
    <row r="44" spans="1:12" ht="15.75" x14ac:dyDescent="0.25">
      <c r="A44" s="79">
        <v>1990</v>
      </c>
      <c r="B44" s="80">
        <v>41025</v>
      </c>
    </row>
    <row r="45" spans="1:12" ht="15.75" x14ac:dyDescent="0.25">
      <c r="A45" s="79">
        <v>1991</v>
      </c>
      <c r="B45" s="80">
        <v>51716</v>
      </c>
    </row>
    <row r="46" spans="1:12" ht="15.75" x14ac:dyDescent="0.25">
      <c r="A46" s="79">
        <v>1992</v>
      </c>
      <c r="B46" s="80">
        <v>65190</v>
      </c>
    </row>
    <row r="47" spans="1:12" ht="15.75" x14ac:dyDescent="0.25">
      <c r="A47" s="79">
        <v>1993</v>
      </c>
      <c r="B47" s="80">
        <v>81510</v>
      </c>
    </row>
    <row r="48" spans="1:12" ht="15.75" x14ac:dyDescent="0.25">
      <c r="A48" s="79">
        <v>1994</v>
      </c>
      <c r="B48" s="80">
        <v>98700</v>
      </c>
    </row>
    <row r="49" spans="1:2" ht="15.75" x14ac:dyDescent="0.25">
      <c r="A49" s="79">
        <v>1995</v>
      </c>
      <c r="B49" s="80">
        <v>118934</v>
      </c>
    </row>
    <row r="50" spans="1:2" ht="15.75" x14ac:dyDescent="0.25">
      <c r="A50" s="79">
        <v>1996</v>
      </c>
      <c r="B50" s="80">
        <v>142125</v>
      </c>
    </row>
    <row r="51" spans="1:2" ht="15.75" x14ac:dyDescent="0.25">
      <c r="A51" s="79">
        <v>1997</v>
      </c>
      <c r="B51" s="81">
        <v>172005</v>
      </c>
    </row>
    <row r="52" spans="1:2" ht="15.75" x14ac:dyDescent="0.25">
      <c r="A52" s="79">
        <v>1998</v>
      </c>
      <c r="B52" s="81">
        <v>203826</v>
      </c>
    </row>
    <row r="53" spans="1:2" ht="15.75" x14ac:dyDescent="0.25">
      <c r="A53" s="79">
        <v>1999</v>
      </c>
      <c r="B53" s="80">
        <v>236460</v>
      </c>
    </row>
    <row r="54" spans="1:2" ht="15.75" x14ac:dyDescent="0.25">
      <c r="A54" s="79">
        <v>2000</v>
      </c>
      <c r="B54" s="82">
        <v>260100</v>
      </c>
    </row>
    <row r="55" spans="1:2" ht="15.75" x14ac:dyDescent="0.25">
      <c r="A55" s="79">
        <v>2001</v>
      </c>
      <c r="B55" s="82">
        <v>286000</v>
      </c>
    </row>
    <row r="56" spans="1:2" ht="15.75" x14ac:dyDescent="0.25">
      <c r="A56" s="79">
        <v>2002</v>
      </c>
      <c r="B56" s="82">
        <v>309000</v>
      </c>
    </row>
    <row r="57" spans="1:2" ht="15.75" x14ac:dyDescent="0.25">
      <c r="A57" s="79">
        <v>2003</v>
      </c>
      <c r="B57" s="82">
        <v>332000</v>
      </c>
    </row>
    <row r="58" spans="1:2" ht="15.75" x14ac:dyDescent="0.25">
      <c r="A58" s="79">
        <v>2004</v>
      </c>
      <c r="B58" s="82">
        <v>358000</v>
      </c>
    </row>
    <row r="59" spans="1:2" ht="15.75" x14ac:dyDescent="0.25">
      <c r="A59" s="79">
        <v>2005</v>
      </c>
      <c r="B59" s="82">
        <v>381500</v>
      </c>
    </row>
    <row r="60" spans="1:2" ht="15.75" x14ac:dyDescent="0.25">
      <c r="A60" s="79">
        <v>2006</v>
      </c>
      <c r="B60" s="82">
        <v>408000</v>
      </c>
    </row>
    <row r="61" spans="1:2" ht="15.75" x14ac:dyDescent="0.25">
      <c r="A61" s="79">
        <v>2007</v>
      </c>
      <c r="B61" s="82">
        <v>433700</v>
      </c>
    </row>
    <row r="62" spans="1:2" ht="15.75" x14ac:dyDescent="0.25">
      <c r="A62" s="79">
        <v>2008</v>
      </c>
      <c r="B62" s="82">
        <v>461500</v>
      </c>
    </row>
    <row r="63" spans="1:2" ht="15.75" x14ac:dyDescent="0.25">
      <c r="A63" s="79">
        <v>2009</v>
      </c>
      <c r="B63" s="82">
        <v>496900</v>
      </c>
    </row>
    <row r="64" spans="1:2" ht="15.75" x14ac:dyDescent="0.25">
      <c r="A64" s="79">
        <v>2010</v>
      </c>
      <c r="B64" s="82">
        <v>515000</v>
      </c>
    </row>
    <row r="65" spans="1:2" ht="15.75" x14ac:dyDescent="0.25">
      <c r="A65" s="79">
        <v>2011</v>
      </c>
      <c r="B65" s="82">
        <v>535600</v>
      </c>
    </row>
    <row r="66" spans="1:2" ht="15.75" x14ac:dyDescent="0.25">
      <c r="A66" s="79">
        <v>2012</v>
      </c>
      <c r="B66" s="82">
        <v>566700</v>
      </c>
    </row>
    <row r="67" spans="1:2" ht="15.75" x14ac:dyDescent="0.25">
      <c r="A67" s="79">
        <v>2013</v>
      </c>
      <c r="B67" s="82">
        <v>589500</v>
      </c>
    </row>
    <row r="68" spans="1:2" ht="15.75" x14ac:dyDescent="0.25">
      <c r="A68" s="79">
        <v>2014</v>
      </c>
      <c r="B68" s="82">
        <v>616000</v>
      </c>
    </row>
    <row r="69" spans="1:2" ht="15.75" x14ac:dyDescent="0.25">
      <c r="A69" s="79">
        <v>2015</v>
      </c>
      <c r="B69" s="82">
        <v>644350</v>
      </c>
    </row>
    <row r="70" spans="1:2" ht="15.75" x14ac:dyDescent="0.25">
      <c r="A70" s="79">
        <v>2016</v>
      </c>
      <c r="B70" s="82">
        <v>689454</v>
      </c>
    </row>
    <row r="71" spans="1:2" ht="15.75" x14ac:dyDescent="0.25">
      <c r="A71" s="79">
        <v>2017</v>
      </c>
      <c r="B71" s="83">
        <v>737717</v>
      </c>
    </row>
  </sheetData>
  <mergeCells count="11">
    <mergeCell ref="H30:H36"/>
    <mergeCell ref="L30:L36"/>
    <mergeCell ref="A2:B3"/>
    <mergeCell ref="A6:B6"/>
    <mergeCell ref="A13:B13"/>
    <mergeCell ref="L18:L24"/>
    <mergeCell ref="H18:H24"/>
    <mergeCell ref="A8:B9"/>
    <mergeCell ref="D8:D9"/>
    <mergeCell ref="A10:B11"/>
    <mergeCell ref="D10:D11"/>
  </mergeCells>
  <conditionalFormatting sqref="H6:H7 H10:H11">
    <cfRule type="cellIs" dxfId="8" priority="248" operator="equal">
      <formula>"NO CUMPLE"</formula>
    </cfRule>
  </conditionalFormatting>
  <conditionalFormatting sqref="L6:L7">
    <cfRule type="cellIs" dxfId="7" priority="243" operator="equal">
      <formula>"NO CUMPLE"</formula>
    </cfRule>
  </conditionalFormatting>
  <conditionalFormatting sqref="H8:H9">
    <cfRule type="cellIs" dxfId="6" priority="231" operator="equal">
      <formula>"NO CUMPLE"</formula>
    </cfRule>
  </conditionalFormatting>
  <conditionalFormatting sqref="L10:L11">
    <cfRule type="cellIs" dxfId="5" priority="230" operator="equal">
      <formula>"NO CUMPLE"</formula>
    </cfRule>
  </conditionalFormatting>
  <conditionalFormatting sqref="L8:L9">
    <cfRule type="cellIs" dxfId="4" priority="229" operator="equal">
      <formula>"NO CUMPLE"</formula>
    </cfRule>
  </conditionalFormatting>
  <conditionalFormatting sqref="G13">
    <cfRule type="cellIs" dxfId="3" priority="219" operator="equal">
      <formula>"NO CUMPLE"</formula>
    </cfRule>
    <cfRule type="cellIs" dxfId="2" priority="220" operator="equal">
      <formula>"CUMPLE"</formula>
    </cfRule>
  </conditionalFormatting>
  <conditionalFormatting sqref="K13">
    <cfRule type="cellIs" dxfId="1" priority="208" operator="equal">
      <formula>"NO CUMPLE"</formula>
    </cfRule>
    <cfRule type="cellIs" dxfId="0" priority="209"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14" t="s">
        <v>85</v>
      </c>
      <c r="B1" s="214"/>
      <c r="C1" s="214"/>
      <c r="D1" s="214"/>
      <c r="E1" s="214"/>
      <c r="F1" s="214"/>
    </row>
    <row r="2" spans="1:6" x14ac:dyDescent="0.25">
      <c r="A2" s="214"/>
      <c r="B2" s="214"/>
      <c r="C2" s="214"/>
      <c r="D2" s="214"/>
      <c r="E2" s="214"/>
      <c r="F2" s="214"/>
    </row>
    <row r="3" spans="1:6" ht="18" customHeight="1" x14ac:dyDescent="0.25">
      <c r="A3" s="215" t="s">
        <v>63</v>
      </c>
      <c r="B3" s="215"/>
      <c r="C3" s="215"/>
      <c r="D3" s="215"/>
      <c r="E3" s="215"/>
      <c r="F3" s="215"/>
    </row>
    <row r="4" spans="1:6" ht="59.25" customHeight="1" x14ac:dyDescent="0.25">
      <c r="A4" s="215"/>
      <c r="B4" s="215"/>
      <c r="C4" s="215"/>
      <c r="D4" s="215"/>
      <c r="E4" s="215"/>
      <c r="F4" s="215"/>
    </row>
    <row r="5" spans="1:6" x14ac:dyDescent="0.25">
      <c r="A5" s="215"/>
      <c r="B5" s="215"/>
      <c r="C5" s="215"/>
      <c r="D5" s="215"/>
      <c r="E5" s="215"/>
      <c r="F5" s="215"/>
    </row>
    <row r="6" spans="1:6" ht="15" customHeight="1" x14ac:dyDescent="0.25">
      <c r="A6" s="216" t="s">
        <v>88</v>
      </c>
      <c r="B6" s="216"/>
      <c r="C6" s="216"/>
      <c r="D6" s="216"/>
      <c r="E6" s="216"/>
      <c r="F6" s="216"/>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VERIFICACION JURIDICA</vt:lpstr>
      <vt:lpstr>VERIFICACION FINANCIERA</vt:lpstr>
      <vt:lpstr>VERIFICACION TECNICA</vt:lpstr>
      <vt:lpstr>VTE</vt:lpstr>
      <vt:lpstr>PROPUESTA ECONOMICA</vt:lpstr>
      <vt:lpstr>'VERIFICACION JURIDICA'!Área_de_impresión</vt:lpstr>
      <vt:lpstr>'VERIFICACION TECNICA'!Área_de_impresión</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2017-11-23T03:02:41Z</cp:lastPrinted>
  <dcterms:created xsi:type="dcterms:W3CDTF">2009-02-06T14:59:26Z</dcterms:created>
  <dcterms:modified xsi:type="dcterms:W3CDTF">2017-11-23T03:03:24Z</dcterms:modified>
</cp:coreProperties>
</file>